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Grad Biograd na Moru\27. PRORAČUN GRADA BIOGRADA NA MORU\Financijski izvještaji proračuna za Grad Biograd i ustanove 2023\Konsolidirani IZVJEŠTAJ\"/>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30720" windowHeight="13704"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c r="F307" i="9"/>
  <c r="H306" i="9"/>
  <c r="G306" i="9"/>
  <c r="F306" i="9"/>
  <c r="E306" i="9"/>
  <c r="B306" i="9"/>
  <c r="H305" i="9"/>
  <c r="G305" i="9"/>
  <c r="F305" i="9"/>
  <c r="E305" i="9"/>
  <c r="B305" i="9"/>
  <c r="H304" i="9"/>
  <c r="G304" i="9"/>
  <c r="F304" i="9"/>
  <c r="E304" i="9"/>
  <c r="B304" i="9"/>
  <c r="H303" i="9"/>
  <c r="G303" i="9"/>
  <c r="F303" i="9"/>
  <c r="E303" i="9"/>
  <c r="B303" i="9"/>
  <c r="H302" i="9"/>
  <c r="G302" i="9"/>
  <c r="E302" i="9" s="1"/>
  <c r="B302" i="9" s="1"/>
  <c r="F302" i="9"/>
  <c r="H301" i="9"/>
  <c r="G301" i="9"/>
  <c r="F301" i="9"/>
  <c r="E301" i="9"/>
  <c r="B301" i="9"/>
  <c r="H300" i="9"/>
  <c r="G300" i="9"/>
  <c r="F300" i="9"/>
  <c r="H299" i="9"/>
  <c r="G299" i="9"/>
  <c r="F299" i="9"/>
  <c r="E299" i="9"/>
  <c r="B299" i="9" s="1"/>
  <c r="H298" i="9"/>
  <c r="G298" i="9"/>
  <c r="F298" i="9"/>
  <c r="E298" i="9"/>
  <c r="B298" i="9"/>
  <c r="H297" i="9"/>
  <c r="G297" i="9"/>
  <c r="E297" i="9" s="1"/>
  <c r="B297" i="9" s="1"/>
  <c r="F297" i="9"/>
  <c r="H296" i="9"/>
  <c r="G296" i="9"/>
  <c r="F296" i="9"/>
  <c r="E296" i="9"/>
  <c r="B296" i="9"/>
  <c r="H295" i="9"/>
  <c r="G295" i="9"/>
  <c r="E295" i="9" s="1"/>
  <c r="B295" i="9" s="1"/>
  <c r="F295" i="9"/>
  <c r="H294" i="9"/>
  <c r="G294" i="9"/>
  <c r="F294" i="9"/>
  <c r="E294" i="9"/>
  <c r="B294" i="9"/>
  <c r="H293" i="9"/>
  <c r="G293" i="9"/>
  <c r="E293" i="9" s="1"/>
  <c r="B293" i="9" s="1"/>
  <c r="F293" i="9"/>
  <c r="H292" i="9"/>
  <c r="G292" i="9"/>
  <c r="E292" i="9" s="1"/>
  <c r="B292" i="9" s="1"/>
  <c r="F292" i="9"/>
  <c r="H291" i="9"/>
  <c r="G291" i="9"/>
  <c r="F291" i="9"/>
  <c r="E291" i="9"/>
  <c r="B291" i="9"/>
  <c r="F290" i="9"/>
  <c r="F289" i="9"/>
  <c r="H288" i="9"/>
  <c r="G288" i="9"/>
  <c r="F288" i="9"/>
  <c r="E288" i="9"/>
  <c r="B288" i="9"/>
  <c r="H287" i="9"/>
  <c r="G287" i="9"/>
  <c r="F287" i="9"/>
  <c r="E287" i="9"/>
  <c r="B287" i="9" s="1"/>
  <c r="H286" i="9"/>
  <c r="G286" i="9"/>
  <c r="F286" i="9"/>
  <c r="E286" i="9"/>
  <c r="B286" i="9" s="1"/>
  <c r="H285" i="9"/>
  <c r="G285" i="9"/>
  <c r="E285" i="9" s="1"/>
  <c r="B285" i="9" s="1"/>
  <c r="F285" i="9"/>
  <c r="F284" i="9"/>
  <c r="H283" i="9"/>
  <c r="G283" i="9"/>
  <c r="F283" i="9"/>
  <c r="E283" i="9"/>
  <c r="B283" i="9"/>
  <c r="H282" i="9"/>
  <c r="G282" i="9"/>
  <c r="F282" i="9"/>
  <c r="E282" i="9"/>
  <c r="B282" i="9"/>
  <c r="H281" i="9"/>
  <c r="G281" i="9"/>
  <c r="F281" i="9"/>
  <c r="E281" i="9"/>
  <c r="B281" i="9"/>
  <c r="F280" i="9"/>
  <c r="F279" i="9"/>
  <c r="F278" i="9"/>
  <c r="F277" i="9"/>
  <c r="F276" i="9"/>
  <c r="L275" i="9"/>
  <c r="H275" i="9"/>
  <c r="F275"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s="1"/>
  <c r="B217" i="9" s="1"/>
  <c r="E217" i="9"/>
  <c r="M216" i="9"/>
  <c r="L216" i="9"/>
  <c r="F216" i="9"/>
  <c r="E216" i="9"/>
  <c r="B216" i="9"/>
  <c r="M215" i="9"/>
  <c r="L215" i="9"/>
  <c r="F215" i="9" s="1"/>
  <c r="B215" i="9" s="1"/>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F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H32" i="9"/>
  <c r="G32" i="9"/>
  <c r="E32" i="9" s="1"/>
  <c r="B32" i="9" s="1"/>
  <c r="F32" i="9"/>
  <c r="H31" i="9"/>
  <c r="G31" i="9"/>
  <c r="F31" i="9"/>
  <c r="E31" i="9"/>
  <c r="B31" i="9"/>
  <c r="H30" i="9"/>
  <c r="G30" i="9"/>
  <c r="F30" i="9"/>
  <c r="E30" i="9"/>
  <c r="B30" i="9"/>
  <c r="H29" i="9"/>
  <c r="G29" i="9"/>
  <c r="F29" i="9"/>
  <c r="E29" i="9"/>
  <c r="B29" i="9"/>
  <c r="H28" i="9"/>
  <c r="G28" i="9"/>
  <c r="F28" i="9"/>
  <c r="E28" i="9"/>
  <c r="B28" i="9"/>
  <c r="H27" i="9"/>
  <c r="G27" i="9"/>
  <c r="E27" i="9" s="1"/>
  <c r="B27" i="9" s="1"/>
  <c r="F27" i="9"/>
  <c r="H26" i="9"/>
  <c r="G26" i="9"/>
  <c r="F26" i="9"/>
  <c r="E26" i="9"/>
  <c r="B26" i="9"/>
  <c r="H25" i="9"/>
  <c r="G25" i="9"/>
  <c r="F25" i="9"/>
  <c r="E25" i="9"/>
  <c r="B25" i="9"/>
  <c r="H24" i="9"/>
  <c r="G24" i="9"/>
  <c r="F24" i="9"/>
  <c r="E24" i="9"/>
  <c r="B24" i="9"/>
  <c r="H23" i="9"/>
  <c r="G23" i="9"/>
  <c r="F23" i="9"/>
  <c r="E23" i="9"/>
  <c r="B23" i="9"/>
  <c r="H22" i="9"/>
  <c r="G22" i="9"/>
  <c r="F22" i="9"/>
  <c r="E22" i="9"/>
  <c r="B22" i="9"/>
  <c r="F21" i="9"/>
  <c r="F4" i="9"/>
  <c r="O3" i="9"/>
  <c r="G275" i="9" s="1"/>
  <c r="E275" i="9" s="1"/>
  <c r="B275"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14" i="7"/>
  <c r="D14" i="7"/>
  <c r="E7" i="7"/>
  <c r="D7" i="7"/>
  <c r="E6" i="7"/>
  <c r="D6" i="7"/>
  <c r="E5" i="7"/>
  <c r="D5" i="7"/>
  <c r="G315" i="9" s="1"/>
  <c r="E31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D206" i="5"/>
  <c r="F205" i="5"/>
  <c r="F204" i="5"/>
  <c r="F203" i="5"/>
  <c r="F202" i="5"/>
  <c r="F201" i="5"/>
  <c r="F200" i="5"/>
  <c r="F199" i="5"/>
  <c r="E198" i="5"/>
  <c r="D198" i="5"/>
  <c r="F198" i="5" s="1"/>
  <c r="F197" i="5"/>
  <c r="F196" i="5"/>
  <c r="F195" i="5"/>
  <c r="F194" i="5"/>
  <c r="F193" i="5"/>
  <c r="F192" i="5"/>
  <c r="E191" i="5"/>
  <c r="D191" i="5"/>
  <c r="F191" i="5" s="1"/>
  <c r="E190" i="5"/>
  <c r="H309" i="9" s="1"/>
  <c r="D190" i="5"/>
  <c r="F189" i="5"/>
  <c r="F188" i="5"/>
  <c r="F187" i="5"/>
  <c r="F186" i="5"/>
  <c r="F185" i="5"/>
  <c r="F184" i="5"/>
  <c r="F183" i="5"/>
  <c r="F182" i="5"/>
  <c r="F181" i="5"/>
  <c r="E180" i="5"/>
  <c r="D180" i="5"/>
  <c r="F180" i="5" s="1"/>
  <c r="F179" i="5"/>
  <c r="F178" i="5"/>
  <c r="E177" i="5"/>
  <c r="H307"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8"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E300" i="9" l="1"/>
  <c r="B300" i="9" s="1"/>
  <c r="E33" i="9"/>
  <c r="B33" i="9" s="1"/>
  <c r="H2" i="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3" i="1"/>
  <c r="G1453" i="1"/>
  <c r="H1454" i="1"/>
  <c r="G1454" i="1"/>
  <c r="J1455" i="1"/>
  <c r="H1455" i="1"/>
  <c r="G1455" i="1"/>
  <c r="I1455" i="1" s="1"/>
  <c r="J1456" i="1"/>
  <c r="H1456" i="1"/>
  <c r="G1456" i="1"/>
  <c r="I1456" i="1" s="1"/>
  <c r="J1457" i="1"/>
  <c r="H1457" i="1"/>
  <c r="G1457" i="1"/>
  <c r="I1457" i="1" s="1"/>
  <c r="J1458" i="1"/>
  <c r="H1458" i="1"/>
  <c r="G1458" i="1"/>
  <c r="I1458" i="1" s="1"/>
  <c r="J1459" i="1"/>
  <c r="H1459" i="1"/>
  <c r="G1459" i="1"/>
  <c r="I1459" i="1" s="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D412" i="4"/>
  <c r="F6" i="4"/>
  <c r="E412" i="4"/>
  <c r="E290" i="4"/>
  <c r="D286" i="1" s="1"/>
  <c r="D289" i="4"/>
  <c r="F151" i="4"/>
  <c r="E413" i="4"/>
  <c r="E291" i="4"/>
  <c r="D287" i="1" s="1"/>
  <c r="H21" i="9"/>
  <c r="G21" i="9"/>
  <c r="E21" i="9" s="1"/>
  <c r="F152" i="4"/>
  <c r="D407" i="4"/>
  <c r="F298" i="4"/>
  <c r="D408" i="4"/>
  <c r="F350" i="4"/>
  <c r="E408" i="4"/>
  <c r="D403" i="1" s="1"/>
  <c r="D643" i="4"/>
  <c r="F416" i="4"/>
  <c r="D644" i="4"/>
  <c r="F417" i="4"/>
  <c r="E644" i="4"/>
  <c r="D638" i="1" s="1"/>
  <c r="D635" i="4"/>
  <c r="F420" i="4"/>
  <c r="D636" i="4"/>
  <c r="F528" i="4"/>
  <c r="E636" i="4"/>
  <c r="D630" i="1" s="1"/>
  <c r="G143" i="9"/>
  <c r="E143" i="9" s="1"/>
  <c r="B143" i="9" s="1"/>
  <c r="F603" i="4"/>
  <c r="G284" i="9"/>
  <c r="E284" i="9" s="1"/>
  <c r="B284" i="9" s="1"/>
  <c r="G278" i="9"/>
  <c r="E278" i="9" s="1"/>
  <c r="F6" i="5"/>
  <c r="G289" i="9"/>
  <c r="E289" i="9" s="1"/>
  <c r="B289" i="9" s="1"/>
  <c r="F88" i="5"/>
  <c r="G290" i="9"/>
  <c r="E290" i="9" s="1"/>
  <c r="B290" i="9" s="1"/>
  <c r="F149" i="5"/>
  <c r="G307" i="9"/>
  <c r="E307" i="9" s="1"/>
  <c r="B307" i="9" s="1"/>
  <c r="F177" i="5"/>
  <c r="G309" i="9"/>
  <c r="E309" i="9" s="1"/>
  <c r="B309" i="9" s="1"/>
  <c r="F190" i="5"/>
  <c r="G310" i="9"/>
  <c r="E310" i="9" s="1"/>
  <c r="B310" i="9" s="1"/>
  <c r="F206" i="5"/>
  <c r="D141" i="6"/>
  <c r="F5" i="6"/>
  <c r="B315" i="9"/>
  <c r="E314" i="9"/>
  <c r="I10" i="3" s="1"/>
  <c r="D42" i="8"/>
  <c r="H19" i="9"/>
  <c r="E19" i="9" s="1"/>
  <c r="B19" i="9" s="1"/>
  <c r="G280" i="9"/>
  <c r="E280" i="9" s="1"/>
  <c r="B280" i="9" s="1"/>
  <c r="G279" i="9"/>
  <c r="E279" i="9" s="1"/>
  <c r="B279"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K1450" i="9" l="1"/>
  <c r="G313" i="9"/>
  <c r="E313" i="9" s="1"/>
  <c r="B313" i="9" s="1"/>
  <c r="I34" i="3"/>
  <c r="C1517" i="1"/>
  <c r="G312" i="9"/>
  <c r="E312" i="9" s="1"/>
  <c r="F141" i="6"/>
  <c r="H28" i="3"/>
  <c r="C1435" i="1"/>
  <c r="G317" i="9"/>
  <c r="E317" i="9" s="1"/>
  <c r="B278" i="9"/>
  <c r="E277" i="9"/>
  <c r="I8" i="3" s="1"/>
  <c r="F636" i="4"/>
  <c r="C630" i="1"/>
  <c r="F635" i="4"/>
  <c r="C629" i="1"/>
  <c r="F644" i="4"/>
  <c r="C638" i="1"/>
  <c r="F643" i="4"/>
  <c r="C637" i="1"/>
  <c r="F408" i="4"/>
  <c r="C403" i="1"/>
  <c r="F407" i="4"/>
  <c r="C402" i="1"/>
  <c r="B21" i="9"/>
  <c r="E640" i="4"/>
  <c r="E415" i="4"/>
  <c r="D410" i="1" s="1"/>
  <c r="D408" i="1"/>
  <c r="D413" i="4"/>
  <c r="D291" i="4"/>
  <c r="F289" i="4"/>
  <c r="C285" i="1"/>
  <c r="D290" i="4"/>
  <c r="E639" i="4"/>
  <c r="E414" i="4"/>
  <c r="D409" i="1" s="1"/>
  <c r="D407" i="1"/>
  <c r="D639" i="4"/>
  <c r="D414" i="4"/>
  <c r="F412" i="4"/>
  <c r="C407" i="1"/>
  <c r="M3" i="9"/>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B317" i="9"/>
  <c r="E316" i="9"/>
  <c r="H1435" i="1"/>
  <c r="G1435" i="1"/>
  <c r="H9" i="3"/>
  <c r="B312" i="9"/>
  <c r="E311" i="9"/>
  <c r="H1517" i="1"/>
  <c r="G1517" i="1"/>
  <c r="H11" i="3"/>
  <c r="N3" i="9" l="1"/>
  <c r="I11" i="3"/>
  <c r="K3" i="9"/>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G276" i="9"/>
  <c r="E276" i="9" s="1"/>
  <c r="B276" i="9" s="1"/>
  <c r="H635" i="1"/>
  <c r="G635" i="1"/>
  <c r="F645" i="4"/>
  <c r="H18" i="3"/>
  <c r="C639" i="1"/>
  <c r="H639" i="1" l="1"/>
  <c r="G639" i="1"/>
  <c r="H7" i="3"/>
  <c r="H640" i="1"/>
  <c r="G640" i="1"/>
  <c r="J3" i="9" l="1"/>
  <c r="H274" i="9" l="1"/>
  <c r="G274" i="9"/>
  <c r="E274" i="9" s="1"/>
  <c r="M272" i="9"/>
  <c r="L272" i="9"/>
  <c r="F272"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B272" i="9"/>
  <c r="F20" i="9"/>
  <c r="F3" i="9" s="1"/>
  <c r="B274" i="9"/>
  <c r="E20" i="9"/>
  <c r="I7" i="3" s="1"/>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<sst xmlns="http://schemas.openxmlformats.org/spreadsheetml/2006/main" count="4369" uniqueCount="3421">
  <si>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</si>
  <si>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</si>
  <si>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</si>
  <si>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</si>
  <si>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</si>
  <si>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</si>
  <si>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</si>
  <si>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</si>
  <si>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</si>
  <si>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</si>
  <si>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</si>
  <si>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</si>
  <si>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</si>
  <si>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</si>
  <si>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</si>
  <si>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</si>
  <si>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</si>
  <si>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</si>
  <si>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</si>
  <si>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</si>
  <si>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</si>
  <si>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</si>
  <si>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</si>
  <si>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</si>
  <si>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</si>
  <si>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</si>
  <si>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</si>
  <si>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</si>
  <si>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</si>
  <si>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</si>
  <si>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</si>
  <si>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BIOGRAD NA MORU</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</si>
  <si>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</si>
  <si>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</si>
  <si>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</si>
  <si>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</si>
  <si>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</si>
  <si>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</si>
  <si>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</si>
  <si>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</si>
  <si>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</si>
  <si>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</si>
  <si>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</si>
  <si>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</si>
  <si>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</si>
  <si>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</si>
  <si>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</si>
  <si>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</si>
  <si>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</si>
  <si>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34215 - GRAD BIOGRAD NA MORU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</si>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</sst>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7241260.9799999995</v>
      </c>
      <c r="D2" s="6">
        <f>'PR-RAS'!E6</f>
        <v>9109144.0999999996</v>
      </c>
      <c r="E2" s="6">
        <v>0</v>
      </c>
      <c r="F2" s="6">
        <v>0</v>
      </c>
      <c r="G2" s="7">
        <f t="shared" ref="G2:G264" si="0">(B2/1000)*(C2*1+D2*2)</f>
        <v>25459.549180000002</v>
      </c>
      <c r="H2" s="7">
        <f t="shared" ref="H2:H264" si="1">ABS(C2-ROUND(C2,0))+ABS(D2-ROUND(D2,0))</f>
        <v>0.12000000011175871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3258076.2699999996</v>
      </c>
      <c r="D3" s="1">
        <f>'PR-RAS'!E7</f>
        <v>3958819.07</v>
      </c>
      <c r="E3" s="1">
        <v>0</v>
      </c>
      <c r="F3" s="1">
        <v>0</v>
      </c>
      <c r="G3" s="2">
        <f t="shared" si="0"/>
        <v>22351.428820000001</v>
      </c>
      <c r="H3" s="2">
        <f t="shared" si="1"/>
        <v>0.3399999993853271</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2161415.0299999998</v>
      </c>
      <c r="D4" s="1">
        <f>'PR-RAS'!E8</f>
        <v>2821685.1599999997</v>
      </c>
      <c r="E4" s="1">
        <v>0</v>
      </c>
      <c r="F4" s="1">
        <v>0</v>
      </c>
      <c r="G4" s="2">
        <f t="shared" si="0"/>
        <v>23414.356049999999</v>
      </c>
      <c r="H4" s="2">
        <f t="shared" si="1"/>
        <v>0.18999999947845936</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1889353.96</v>
      </c>
      <c r="D5" s="1">
        <f>'PR-RAS'!E9</f>
        <v>2448510.0099999998</v>
      </c>
      <c r="E5" s="1">
        <v>0</v>
      </c>
      <c r="F5" s="1">
        <v>0</v>
      </c>
      <c r="G5" s="2">
        <f t="shared" si="0"/>
        <v>27145.495919999998</v>
      </c>
      <c r="H5" s="2">
        <f t="shared" si="1"/>
        <v>4.9999999813735485E-2</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128865.76</v>
      </c>
      <c r="D6" s="1">
        <f>'PR-RAS'!E10</f>
        <v>220577.67</v>
      </c>
      <c r="E6" s="1">
        <v>0</v>
      </c>
      <c r="F6" s="1">
        <v>0</v>
      </c>
      <c r="G6" s="2">
        <f t="shared" si="0"/>
        <v>2850.1055000000001</v>
      </c>
      <c r="H6" s="2">
        <f t="shared" si="1"/>
        <v>0.569999999992433</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259352.45</v>
      </c>
      <c r="D7" s="1">
        <f>'PR-RAS'!E11</f>
        <v>269712.78999999998</v>
      </c>
      <c r="E7" s="1">
        <v>0</v>
      </c>
      <c r="F7" s="1">
        <v>0</v>
      </c>
      <c r="G7" s="2">
        <f t="shared" si="0"/>
        <v>4792.6681800000006</v>
      </c>
      <c r="H7" s="2">
        <f t="shared" si="1"/>
        <v>0.66000000003259629</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0.81</v>
      </c>
      <c r="D8" s="1">
        <f>'PR-RAS'!E12</f>
        <v>1.03</v>
      </c>
      <c r="E8" s="1">
        <v>0</v>
      </c>
      <c r="F8" s="1">
        <v>0</v>
      </c>
      <c r="G8" s="2">
        <f t="shared" si="0"/>
        <v>2.009E-2</v>
      </c>
      <c r="H8" s="2">
        <f t="shared" si="1"/>
        <v>0.21999999999999997</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116157.95</v>
      </c>
      <c r="D11" s="1">
        <f>'PR-RAS'!E15</f>
        <v>117116.34</v>
      </c>
      <c r="E11" s="1">
        <v>0</v>
      </c>
      <c r="F11" s="1">
        <v>0</v>
      </c>
      <c r="G11" s="2">
        <f t="shared" si="0"/>
        <v>3503.9063000000001</v>
      </c>
      <c r="H11" s="2">
        <f t="shared" si="1"/>
        <v>0.38999999999941792</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972563.82</v>
      </c>
      <c r="D19" s="1">
        <f>'PR-RAS'!E23</f>
        <v>976558.37</v>
      </c>
      <c r="E19" s="1">
        <v>0</v>
      </c>
      <c r="F19" s="1">
        <v>0</v>
      </c>
      <c r="G19" s="2">
        <f t="shared" si="0"/>
        <v>52662.250079999998</v>
      </c>
      <c r="H19" s="2">
        <f t="shared" si="1"/>
        <v>0.55000000004656613</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181819.49</v>
      </c>
      <c r="D20" s="1">
        <f>'PR-RAS'!E24</f>
        <v>210070.6</v>
      </c>
      <c r="E20" s="1">
        <v>0</v>
      </c>
      <c r="F20" s="1">
        <v>0</v>
      </c>
      <c r="G20" s="2">
        <f t="shared" si="0"/>
        <v>11437.253109999998</v>
      </c>
      <c r="H20" s="2">
        <f t="shared" si="1"/>
        <v>0.88999999998486601</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790744.33</v>
      </c>
      <c r="D23" s="1">
        <f>'PR-RAS'!E27</f>
        <v>766487.77</v>
      </c>
      <c r="E23" s="1">
        <v>0</v>
      </c>
      <c r="F23" s="1">
        <v>0</v>
      </c>
      <c r="G23" s="2">
        <f t="shared" si="0"/>
        <v>51121.837139999996</v>
      </c>
      <c r="H23" s="2">
        <f t="shared" si="1"/>
        <v>0.55999999993946403</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124097.42</v>
      </c>
      <c r="D25" s="1">
        <f>'PR-RAS'!E29</f>
        <v>160575.53999999998</v>
      </c>
      <c r="E25" s="1">
        <v>0</v>
      </c>
      <c r="F25" s="1">
        <v>0</v>
      </c>
      <c r="G25" s="2">
        <f t="shared" si="0"/>
        <v>10685.963999999998</v>
      </c>
      <c r="H25" s="2">
        <f t="shared" si="1"/>
        <v>0.88000000001920853</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124097.42</v>
      </c>
      <c r="D27" s="1">
        <f>'PR-RAS'!E31</f>
        <v>160566.85999999999</v>
      </c>
      <c r="E27" s="1">
        <v>0</v>
      </c>
      <c r="F27" s="1">
        <v>0</v>
      </c>
      <c r="G27" s="2">
        <f t="shared" si="0"/>
        <v>11576.009639999998</v>
      </c>
      <c r="H27" s="2">
        <f t="shared" si="1"/>
        <v>0.56000000001222361</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8.68</v>
      </c>
      <c r="E29" s="1">
        <v>0</v>
      </c>
      <c r="F29" s="1">
        <v>0</v>
      </c>
      <c r="G29" s="2">
        <f t="shared" si="0"/>
        <v>0.48608000000000001</v>
      </c>
      <c r="H29" s="2">
        <f t="shared" si="1"/>
        <v>0.32000000000000028</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502836.18</v>
      </c>
      <c r="D46" s="1">
        <f>'PR-RAS'!E50</f>
        <v>1003614.48</v>
      </c>
      <c r="E46" s="1">
        <v>0</v>
      </c>
      <c r="F46" s="1">
        <v>0</v>
      </c>
      <c r="G46" s="2">
        <f t="shared" si="0"/>
        <v>112952.9313</v>
      </c>
      <c r="H46" s="2">
        <f t="shared" si="1"/>
        <v>0.65999999997438863</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72136.38</v>
      </c>
      <c r="D55" s="1">
        <f>'PR-RAS'!E59</f>
        <v>511172.18999999994</v>
      </c>
      <c r="E55" s="1">
        <v>0</v>
      </c>
      <c r="F55" s="1">
        <v>0</v>
      </c>
      <c r="G55" s="2">
        <f t="shared" si="0"/>
        <v>59101.961039999987</v>
      </c>
      <c r="H55" s="2">
        <f t="shared" si="1"/>
        <v>0.56999999994877726</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37743.42</v>
      </c>
      <c r="D56" s="1">
        <f>'PR-RAS'!E60</f>
        <v>315539.59999999998</v>
      </c>
      <c r="E56" s="1">
        <v>0</v>
      </c>
      <c r="F56" s="1">
        <v>0</v>
      </c>
      <c r="G56" s="2">
        <f t="shared" si="0"/>
        <v>36785.244100000004</v>
      </c>
      <c r="H56" s="2">
        <f t="shared" si="1"/>
        <v>0.82000000002153683</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34392.959999999999</v>
      </c>
      <c r="D57" s="1">
        <f>'PR-RAS'!E61</f>
        <v>195632.59</v>
      </c>
      <c r="E57" s="1">
        <v>0</v>
      </c>
      <c r="F57" s="1">
        <v>0</v>
      </c>
      <c r="G57" s="2">
        <f t="shared" si="0"/>
        <v>23836.85584</v>
      </c>
      <c r="H57" s="2">
        <f t="shared" si="1"/>
        <v>0.45000000000436557</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373818.05</v>
      </c>
      <c r="D61" s="1">
        <f>'PR-RAS'!E65</f>
        <v>366711.12</v>
      </c>
      <c r="E61" s="1">
        <v>0</v>
      </c>
      <c r="F61" s="1">
        <v>0</v>
      </c>
      <c r="G61" s="2">
        <f t="shared" si="0"/>
        <v>66434.417400000006</v>
      </c>
      <c r="H61" s="2">
        <f t="shared" si="1"/>
        <v>0.16999999998370185</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373818.05</v>
      </c>
      <c r="D62" s="1">
        <f>'PR-RAS'!E66</f>
        <v>366711.12</v>
      </c>
      <c r="E62" s="1">
        <v>0</v>
      </c>
      <c r="F62" s="1">
        <v>0</v>
      </c>
      <c r="G62" s="2">
        <f t="shared" si="0"/>
        <v>67541.657690000007</v>
      </c>
      <c r="H62" s="2">
        <f t="shared" si="1"/>
        <v>0.16999999998370185</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40455.199999999997</v>
      </c>
      <c r="D64" s="1">
        <f>'PR-RAS'!E68</f>
        <v>66518.92</v>
      </c>
      <c r="E64" s="1">
        <v>0</v>
      </c>
      <c r="F64" s="1">
        <v>0</v>
      </c>
      <c r="G64" s="2">
        <f t="shared" si="0"/>
        <v>10930.061519999999</v>
      </c>
      <c r="H64" s="2">
        <f t="shared" si="1"/>
        <v>0.27999999999883585</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31562.77</v>
      </c>
      <c r="D65" s="1">
        <f>'PR-RAS'!E69</f>
        <v>53962.879999999997</v>
      </c>
      <c r="E65" s="1">
        <v>0</v>
      </c>
      <c r="F65" s="1">
        <v>0</v>
      </c>
      <c r="G65" s="2">
        <f t="shared" si="0"/>
        <v>8927.2659199999998</v>
      </c>
      <c r="H65" s="2">
        <f t="shared" si="1"/>
        <v>0.35000000000218279</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8892.43</v>
      </c>
      <c r="D66" s="1">
        <f>'PR-RAS'!E70</f>
        <v>12556.04</v>
      </c>
      <c r="E66" s="1">
        <v>0</v>
      </c>
      <c r="F66" s="1">
        <v>0</v>
      </c>
      <c r="G66" s="2">
        <f t="shared" si="0"/>
        <v>2210.2931500000004</v>
      </c>
      <c r="H66" s="2">
        <f t="shared" si="1"/>
        <v>0.47000000000116415</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16426.55</v>
      </c>
      <c r="D70" s="1">
        <f>'PR-RAS'!E74</f>
        <v>59212.25</v>
      </c>
      <c r="E70" s="1">
        <v>0</v>
      </c>
      <c r="F70" s="1">
        <v>0</v>
      </c>
      <c r="G70" s="2">
        <f t="shared" si="0"/>
        <v>9304.7224499999993</v>
      </c>
      <c r="H70" s="2">
        <f t="shared" si="1"/>
        <v>0.7000000000007276</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16426.55</v>
      </c>
      <c r="D71" s="1">
        <f>'PR-RAS'!E75</f>
        <v>59212.25</v>
      </c>
      <c r="E71" s="1">
        <v>0</v>
      </c>
      <c r="F71" s="1">
        <v>0</v>
      </c>
      <c r="G71" s="2">
        <f t="shared" si="0"/>
        <v>9439.5735000000004</v>
      </c>
      <c r="H71" s="2">
        <f t="shared" si="1"/>
        <v>0.7000000000007276</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1162850.31</v>
      </c>
      <c r="D78" s="1">
        <f>'PR-RAS'!E82</f>
        <v>1113991.8800000001</v>
      </c>
      <c r="E78" s="1">
        <v>0</v>
      </c>
      <c r="F78" s="1">
        <v>0</v>
      </c>
      <c r="G78" s="2">
        <f t="shared" si="0"/>
        <v>261094.22339000003</v>
      </c>
      <c r="H78" s="2">
        <f t="shared" si="1"/>
        <v>0.42999999993480742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18787.5</v>
      </c>
      <c r="D79" s="1">
        <f>'PR-RAS'!E83</f>
        <v>8806.3000000000011</v>
      </c>
      <c r="E79" s="1">
        <v>0</v>
      </c>
      <c r="F79" s="1">
        <v>0</v>
      </c>
      <c r="G79" s="2">
        <f t="shared" si="0"/>
        <v>2839.2078000000006</v>
      </c>
      <c r="H79" s="2">
        <f t="shared" si="1"/>
        <v>0.80000000000109139</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0.14000000000000001</v>
      </c>
      <c r="D81" s="1">
        <f>'PR-RAS'!E85</f>
        <v>0.03</v>
      </c>
      <c r="E81" s="1">
        <v>0</v>
      </c>
      <c r="F81" s="1">
        <v>0</v>
      </c>
      <c r="G81" s="2">
        <f t="shared" si="0"/>
        <v>1.6E-2</v>
      </c>
      <c r="H81" s="2">
        <f t="shared" si="1"/>
        <v>0.17</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18787.36</v>
      </c>
      <c r="D82" s="1">
        <f>'PR-RAS'!E86</f>
        <v>8806.27</v>
      </c>
      <c r="E82" s="1">
        <v>0</v>
      </c>
      <c r="F82" s="1">
        <v>0</v>
      </c>
      <c r="G82" s="2">
        <f t="shared" si="0"/>
        <v>2948.3919000000001</v>
      </c>
      <c r="H82" s="2">
        <f t="shared" si="1"/>
        <v>0.63000000000101863</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1144062.81</v>
      </c>
      <c r="D87" s="1">
        <f>'PR-RAS'!E91</f>
        <v>1105185.58</v>
      </c>
      <c r="E87" s="1">
        <v>0</v>
      </c>
      <c r="F87" s="1">
        <v>0</v>
      </c>
      <c r="G87" s="2">
        <f t="shared" si="0"/>
        <v>288481.32141999999</v>
      </c>
      <c r="H87" s="2">
        <f t="shared" si="1"/>
        <v>0.60999999986961484</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210543.1</v>
      </c>
      <c r="D88" s="1">
        <f>'PR-RAS'!E92</f>
        <v>311816.40999999997</v>
      </c>
      <c r="E88" s="1">
        <v>0</v>
      </c>
      <c r="F88" s="1">
        <v>0</v>
      </c>
      <c r="G88" s="2">
        <f t="shared" si="0"/>
        <v>72573.305039999992</v>
      </c>
      <c r="H88" s="2">
        <f t="shared" si="1"/>
        <v>0.5099999999802094</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929546.18</v>
      </c>
      <c r="D89" s="1">
        <f>'PR-RAS'!E93</f>
        <v>787094.88</v>
      </c>
      <c r="E89" s="1">
        <v>0</v>
      </c>
      <c r="F89" s="1">
        <v>0</v>
      </c>
      <c r="G89" s="2">
        <f t="shared" si="0"/>
        <v>220328.76271999997</v>
      </c>
      <c r="H89" s="2">
        <f t="shared" si="1"/>
        <v>0.30000000004656613</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3973.53</v>
      </c>
      <c r="D93" s="1">
        <f>'PR-RAS'!E97</f>
        <v>6274.29</v>
      </c>
      <c r="E93" s="1">
        <v>0</v>
      </c>
      <c r="F93" s="1">
        <v>0</v>
      </c>
      <c r="G93" s="2">
        <f t="shared" si="0"/>
        <v>1520.03412</v>
      </c>
      <c r="H93" s="2">
        <f t="shared" si="1"/>
        <v>0.75999999999976353</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2303253.92</v>
      </c>
      <c r="D102" s="1">
        <f>'PR-RAS'!E106</f>
        <v>3026638.27</v>
      </c>
      <c r="E102" s="1">
        <v>0</v>
      </c>
      <c r="F102" s="1">
        <v>0</v>
      </c>
      <c r="G102" s="2">
        <f t="shared" si="0"/>
        <v>844009.57646000001</v>
      </c>
      <c r="H102" s="2">
        <f t="shared" si="1"/>
        <v>0.35000000009313226</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202776.87</v>
      </c>
      <c r="D103" s="1">
        <f>'PR-RAS'!E107</f>
        <v>441866.8</v>
      </c>
      <c r="E103" s="1">
        <v>0</v>
      </c>
      <c r="F103" s="1">
        <v>0</v>
      </c>
      <c r="G103" s="2">
        <f t="shared" si="0"/>
        <v>110824.06793999999</v>
      </c>
      <c r="H103" s="2">
        <f t="shared" si="1"/>
        <v>0.33000000001629815</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646.99</v>
      </c>
      <c r="D105" s="1">
        <f>'PR-RAS'!E109</f>
        <v>1497.96</v>
      </c>
      <c r="E105" s="1">
        <v>0</v>
      </c>
      <c r="F105" s="1">
        <v>0</v>
      </c>
      <c r="G105" s="2">
        <f t="shared" si="0"/>
        <v>378.86263999999994</v>
      </c>
      <c r="H105" s="2">
        <f t="shared" si="1"/>
        <v>4.9999999999954525E-2</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6805.76</v>
      </c>
      <c r="D106" s="1">
        <f>'PR-RAS'!E110</f>
        <v>4615.91</v>
      </c>
      <c r="E106" s="1">
        <v>0</v>
      </c>
      <c r="F106" s="1">
        <v>0</v>
      </c>
      <c r="G106" s="2">
        <f t="shared" si="0"/>
        <v>1683.9458999999999</v>
      </c>
      <c r="H106" s="2">
        <f t="shared" si="1"/>
        <v>0.32999999999992724</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195324.12</v>
      </c>
      <c r="D107" s="1">
        <f>'PR-RAS'!E111</f>
        <v>435752.93</v>
      </c>
      <c r="E107" s="1">
        <v>0</v>
      </c>
      <c r="F107" s="1">
        <v>0</v>
      </c>
      <c r="G107" s="2">
        <f t="shared" si="0"/>
        <v>113083.97787999999</v>
      </c>
      <c r="H107" s="2">
        <f t="shared" si="1"/>
        <v>0.19000000000232831</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369550.16</v>
      </c>
      <c r="D108" s="1">
        <f>'PR-RAS'!E112</f>
        <v>421354.22</v>
      </c>
      <c r="E108" s="1">
        <v>0</v>
      </c>
      <c r="F108" s="1">
        <v>0</v>
      </c>
      <c r="G108" s="2">
        <f t="shared" si="0"/>
        <v>129711.67019999998</v>
      </c>
      <c r="H108" s="2">
        <f t="shared" si="1"/>
        <v>0.37999999994644895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1889.93</v>
      </c>
      <c r="D110" s="1">
        <f>'PR-RAS'!E114</f>
        <v>2632.91</v>
      </c>
      <c r="E110" s="1">
        <v>0</v>
      </c>
      <c r="F110" s="1">
        <v>0</v>
      </c>
      <c r="G110" s="2">
        <f t="shared" si="0"/>
        <v>779.97675000000004</v>
      </c>
      <c r="H110" s="2">
        <f t="shared" si="1"/>
        <v>0.16000000000008185</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227.67</v>
      </c>
      <c r="D111" s="1">
        <f>'PR-RAS'!E115</f>
        <v>209.15</v>
      </c>
      <c r="E111" s="1">
        <v>0</v>
      </c>
      <c r="F111" s="1">
        <v>0</v>
      </c>
      <c r="G111" s="2">
        <f t="shared" si="0"/>
        <v>71.056700000000006</v>
      </c>
      <c r="H111" s="2">
        <f t="shared" si="1"/>
        <v>0.48000000000001819</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367432.56</v>
      </c>
      <c r="D113" s="1">
        <f>'PR-RAS'!E117</f>
        <v>418512.16</v>
      </c>
      <c r="E113" s="1">
        <v>0</v>
      </c>
      <c r="F113" s="1">
        <v>0</v>
      </c>
      <c r="G113" s="2">
        <f t="shared" si="0"/>
        <v>134899.17056</v>
      </c>
      <c r="H113" s="2">
        <f t="shared" si="1"/>
        <v>0.59999999997671694</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1730926.8900000001</v>
      </c>
      <c r="D116" s="1">
        <f>'PR-RAS'!E120</f>
        <v>2163417.25</v>
      </c>
      <c r="E116" s="1">
        <v>0</v>
      </c>
      <c r="F116" s="1">
        <v>0</v>
      </c>
      <c r="G116" s="2">
        <f t="shared" si="0"/>
        <v>696642.55985000008</v>
      </c>
      <c r="H116" s="2">
        <f t="shared" si="1"/>
        <v>0.35999999986961484</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607603.38</v>
      </c>
      <c r="D117" s="1">
        <f>'PR-RAS'!E121</f>
        <v>415705.59999999998</v>
      </c>
      <c r="E117" s="1">
        <v>0</v>
      </c>
      <c r="F117" s="1">
        <v>0</v>
      </c>
      <c r="G117" s="2">
        <f t="shared" si="0"/>
        <v>166925.69128000003</v>
      </c>
      <c r="H117" s="2">
        <f t="shared" si="1"/>
        <v>0.78000000002793968</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1123323.51</v>
      </c>
      <c r="D118" s="1">
        <f>'PR-RAS'!E122</f>
        <v>1747711.65</v>
      </c>
      <c r="E118" s="1">
        <v>0</v>
      </c>
      <c r="F118" s="1">
        <v>0</v>
      </c>
      <c r="G118" s="2">
        <f t="shared" si="0"/>
        <v>540393.37676999997</v>
      </c>
      <c r="H118" s="2">
        <f t="shared" si="1"/>
        <v>0.84000000008381903</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14244.3</v>
      </c>
      <c r="D120" s="1">
        <f>'PR-RAS'!E124</f>
        <v>6080.32</v>
      </c>
      <c r="E120" s="1">
        <v>0</v>
      </c>
      <c r="F120" s="1">
        <v>0</v>
      </c>
      <c r="G120" s="2">
        <f t="shared" si="0"/>
        <v>3142.1878599999995</v>
      </c>
      <c r="H120" s="2">
        <f t="shared" si="1"/>
        <v>0.61999999999898137</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11138.39</v>
      </c>
      <c r="D121" s="1">
        <f>'PR-RAS'!E125</f>
        <v>5715.74</v>
      </c>
      <c r="E121" s="1">
        <v>0</v>
      </c>
      <c r="F121" s="1">
        <v>0</v>
      </c>
      <c r="G121" s="2">
        <f t="shared" si="0"/>
        <v>2708.3843999999999</v>
      </c>
      <c r="H121" s="2">
        <f t="shared" si="1"/>
        <v>0.6499999999996362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11138.39</v>
      </c>
      <c r="D123" s="1">
        <f>'PR-RAS'!E127</f>
        <v>5715.74</v>
      </c>
      <c r="E123" s="1">
        <v>0</v>
      </c>
      <c r="F123" s="1">
        <v>0</v>
      </c>
      <c r="G123" s="2">
        <f t="shared" si="0"/>
        <v>2753.52414</v>
      </c>
      <c r="H123" s="2">
        <f t="shared" si="1"/>
        <v>0.6499999999996362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3105.91</v>
      </c>
      <c r="D124" s="1">
        <f>'PR-RAS'!E128</f>
        <v>364.58</v>
      </c>
      <c r="E124" s="1">
        <v>0</v>
      </c>
      <c r="F124" s="1">
        <v>0</v>
      </c>
      <c r="G124" s="2">
        <f t="shared" si="0"/>
        <v>471.71360999999996</v>
      </c>
      <c r="H124" s="2">
        <f t="shared" si="1"/>
        <v>0.51000000000016144</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3105.91</v>
      </c>
      <c r="D125" s="1">
        <f>'PR-RAS'!E129</f>
        <v>364.58</v>
      </c>
      <c r="E125" s="1">
        <v>0</v>
      </c>
      <c r="F125" s="1">
        <v>0</v>
      </c>
      <c r="G125" s="2">
        <f t="shared" si="0"/>
        <v>475.54867999999993</v>
      </c>
      <c r="H125" s="2">
        <f t="shared" si="1"/>
        <v>0.51000000000016144</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0.08</v>
      </c>
      <c r="E135" s="1">
        <v>0</v>
      </c>
      <c r="F135" s="1">
        <v>0</v>
      </c>
      <c r="G135" s="2">
        <f t="shared" si="0"/>
        <v>2.1440000000000001E-2</v>
      </c>
      <c r="H135" s="2">
        <f t="shared" si="1"/>
        <v>0.08</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0.08</v>
      </c>
      <c r="E146" s="1">
        <v>0</v>
      </c>
      <c r="F146" s="1">
        <v>0</v>
      </c>
      <c r="G146" s="2">
        <f t="shared" si="0"/>
        <v>2.3199999999999998E-2</v>
      </c>
      <c r="H146" s="2">
        <f t="shared" si="1"/>
        <v>0.08</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5843924.9699999997</v>
      </c>
      <c r="D147" s="1">
        <f>'PR-RAS'!E151</f>
        <v>7332532.1699999999</v>
      </c>
      <c r="E147" s="1">
        <v>0</v>
      </c>
      <c r="F147" s="1">
        <v>0</v>
      </c>
      <c r="G147" s="2">
        <f t="shared" si="0"/>
        <v>2994312.4392599994</v>
      </c>
      <c r="H147" s="2">
        <f t="shared" si="1"/>
        <v>0.20000000018626451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1866332.0099999998</v>
      </c>
      <c r="D148" s="1">
        <f>'PR-RAS'!E152</f>
        <v>2163632.0100000002</v>
      </c>
      <c r="E148" s="1">
        <v>0</v>
      </c>
      <c r="F148" s="1">
        <v>0</v>
      </c>
      <c r="G148" s="2">
        <f t="shared" si="0"/>
        <v>910458.61641000002</v>
      </c>
      <c r="H148" s="2">
        <f t="shared" si="1"/>
        <v>2.0000000018626451E-2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1552871.42</v>
      </c>
      <c r="D149" s="1">
        <f>'PR-RAS'!E153</f>
        <v>1766986.05</v>
      </c>
      <c r="E149" s="1">
        <v>0</v>
      </c>
      <c r="F149" s="1">
        <v>0</v>
      </c>
      <c r="G149" s="2">
        <f t="shared" si="0"/>
        <v>752852.84095999994</v>
      </c>
      <c r="H149" s="2">
        <f t="shared" si="1"/>
        <v>0.46999999997206032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1552871.42</v>
      </c>
      <c r="D150" s="1">
        <f>'PR-RAS'!E154</f>
        <v>1766986.05</v>
      </c>
      <c r="E150" s="1">
        <v>0</v>
      </c>
      <c r="F150" s="1">
        <v>0</v>
      </c>
      <c r="G150" s="2">
        <f t="shared" si="0"/>
        <v>757939.68447999994</v>
      </c>
      <c r="H150" s="2">
        <f t="shared" si="1"/>
        <v>0.46999999997206032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33435.129999999997</v>
      </c>
      <c r="D154" s="1">
        <f>'PR-RAS'!E158</f>
        <v>76872.100000000006</v>
      </c>
      <c r="E154" s="1">
        <v>0</v>
      </c>
      <c r="F154" s="1">
        <v>0</v>
      </c>
      <c r="G154" s="2">
        <f t="shared" si="0"/>
        <v>28638.43749</v>
      </c>
      <c r="H154" s="2">
        <f t="shared" si="1"/>
        <v>0.23000000000320142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280025.46000000002</v>
      </c>
      <c r="D155" s="1">
        <f>'PR-RAS'!E159</f>
        <v>319773.86</v>
      </c>
      <c r="E155" s="1">
        <v>0</v>
      </c>
      <c r="F155" s="1">
        <v>0</v>
      </c>
      <c r="G155" s="2">
        <f t="shared" si="0"/>
        <v>141614.26971999998</v>
      </c>
      <c r="H155" s="2">
        <f t="shared" si="1"/>
        <v>0.6000000000349246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29998.86</v>
      </c>
      <c r="D156" s="1">
        <f>'PR-RAS'!E160</f>
        <v>34425.050000000003</v>
      </c>
      <c r="E156" s="1">
        <v>0</v>
      </c>
      <c r="F156" s="1">
        <v>0</v>
      </c>
      <c r="G156" s="2">
        <f t="shared" si="0"/>
        <v>15321.588800000001</v>
      </c>
      <c r="H156" s="2">
        <f t="shared" si="1"/>
        <v>0.19000000000232831</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250026.6</v>
      </c>
      <c r="D157" s="1">
        <f>'PR-RAS'!E161</f>
        <v>285348.81</v>
      </c>
      <c r="E157" s="1">
        <v>0</v>
      </c>
      <c r="F157" s="1">
        <v>0</v>
      </c>
      <c r="G157" s="2">
        <f t="shared" si="0"/>
        <v>128032.97831999999</v>
      </c>
      <c r="H157" s="2">
        <f t="shared" si="1"/>
        <v>0.58999999999650754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2838104.17</v>
      </c>
      <c r="D159" s="1">
        <f>'PR-RAS'!E163</f>
        <v>3635314.6</v>
      </c>
      <c r="E159" s="1">
        <v>0</v>
      </c>
      <c r="F159" s="1">
        <v>0</v>
      </c>
      <c r="G159" s="2">
        <f t="shared" si="0"/>
        <v>1597179.8724600002</v>
      </c>
      <c r="H159" s="2">
        <f t="shared" si="1"/>
        <v>0.56999999983236194</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65242.42</v>
      </c>
      <c r="D160" s="1">
        <f>'PR-RAS'!E164</f>
        <v>98829.51</v>
      </c>
      <c r="E160" s="1">
        <v>0</v>
      </c>
      <c r="F160" s="1">
        <v>0</v>
      </c>
      <c r="G160" s="2">
        <f t="shared" si="0"/>
        <v>41801.328959999999</v>
      </c>
      <c r="H160" s="2">
        <f t="shared" si="1"/>
        <v>0.91000000000349246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19047.53</v>
      </c>
      <c r="D161" s="1">
        <f>'PR-RAS'!E165</f>
        <v>34489.58</v>
      </c>
      <c r="E161" s="1">
        <v>0</v>
      </c>
      <c r="F161" s="1">
        <v>0</v>
      </c>
      <c r="G161" s="2">
        <f t="shared" si="0"/>
        <v>14084.270400000001</v>
      </c>
      <c r="H161" s="2">
        <f t="shared" si="1"/>
        <v>0.88999999999941792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32894.15</v>
      </c>
      <c r="D162" s="1">
        <f>'PR-RAS'!E166</f>
        <v>46307.839999999997</v>
      </c>
      <c r="E162" s="1">
        <v>0</v>
      </c>
      <c r="F162" s="1">
        <v>0</v>
      </c>
      <c r="G162" s="2">
        <f t="shared" si="0"/>
        <v>20207.082629999997</v>
      </c>
      <c r="H162" s="2">
        <f t="shared" si="1"/>
        <v>0.31000000000494765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13300.74</v>
      </c>
      <c r="D163" s="1">
        <f>'PR-RAS'!E167</f>
        <v>18032.09</v>
      </c>
      <c r="E163" s="1">
        <v>0</v>
      </c>
      <c r="F163" s="1">
        <v>0</v>
      </c>
      <c r="G163" s="2">
        <f t="shared" si="0"/>
        <v>7997.1170400000001</v>
      </c>
      <c r="H163" s="2">
        <f t="shared" si="1"/>
        <v>0.3500000000003638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449591.94000000006</v>
      </c>
      <c r="D165" s="1">
        <f>'PR-RAS'!E169</f>
        <v>439749.8</v>
      </c>
      <c r="E165" s="1">
        <v>0</v>
      </c>
      <c r="F165" s="1">
        <v>0</v>
      </c>
      <c r="G165" s="2">
        <f t="shared" si="0"/>
        <v>217971.01256</v>
      </c>
      <c r="H165" s="2">
        <f t="shared" si="1"/>
        <v>0.25999999995110556</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61210.53</v>
      </c>
      <c r="D166" s="1">
        <f>'PR-RAS'!E170</f>
        <v>79916.039999999994</v>
      </c>
      <c r="E166" s="1">
        <v>0</v>
      </c>
      <c r="F166" s="1">
        <v>0</v>
      </c>
      <c r="G166" s="2">
        <f t="shared" si="0"/>
        <v>36472.030650000001</v>
      </c>
      <c r="H166" s="2">
        <f t="shared" si="1"/>
        <v>0.50999999999476131</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68929.440000000002</v>
      </c>
      <c r="D167" s="1">
        <f>'PR-RAS'!E171</f>
        <v>86599.5</v>
      </c>
      <c r="E167" s="1">
        <v>0</v>
      </c>
      <c r="F167" s="1">
        <v>0</v>
      </c>
      <c r="G167" s="2">
        <f t="shared" si="0"/>
        <v>40193.321040000003</v>
      </c>
      <c r="H167" s="2">
        <f t="shared" si="1"/>
        <v>0.94000000000232831</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285932.94</v>
      </c>
      <c r="D168" s="1">
        <f>'PR-RAS'!E172</f>
        <v>236021.57</v>
      </c>
      <c r="E168" s="1">
        <v>0</v>
      </c>
      <c r="F168" s="1">
        <v>0</v>
      </c>
      <c r="G168" s="2">
        <f t="shared" si="0"/>
        <v>126582.00536000002</v>
      </c>
      <c r="H168" s="2">
        <f t="shared" si="1"/>
        <v>0.48999999999068677</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11551.82</v>
      </c>
      <c r="D169" s="1">
        <f>'PR-RAS'!E173</f>
        <v>20271.259999999998</v>
      </c>
      <c r="E169" s="1">
        <v>0</v>
      </c>
      <c r="F169" s="1">
        <v>0</v>
      </c>
      <c r="G169" s="2">
        <f t="shared" si="0"/>
        <v>8751.8491200000008</v>
      </c>
      <c r="H169" s="2">
        <f t="shared" si="1"/>
        <v>0.43999999999869033</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11178.71</v>
      </c>
      <c r="D170" s="1">
        <f>'PR-RAS'!E174</f>
        <v>12867.07</v>
      </c>
      <c r="E170" s="1">
        <v>0</v>
      </c>
      <c r="F170" s="1">
        <v>0</v>
      </c>
      <c r="G170" s="2">
        <f t="shared" si="0"/>
        <v>6238.2716500000006</v>
      </c>
      <c r="H170" s="2">
        <f t="shared" si="1"/>
        <v>0.36000000000058208</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10788.5</v>
      </c>
      <c r="D172" s="1">
        <f>'PR-RAS'!E176</f>
        <v>4074.36</v>
      </c>
      <c r="E172" s="1">
        <v>0</v>
      </c>
      <c r="F172" s="1">
        <v>0</v>
      </c>
      <c r="G172" s="2">
        <f t="shared" si="0"/>
        <v>3238.2646200000004</v>
      </c>
      <c r="H172" s="2">
        <f t="shared" si="1"/>
        <v>0.86000000000012733</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1757079.6099999999</v>
      </c>
      <c r="D173" s="1">
        <f>'PR-RAS'!E177</f>
        <v>2406553.65</v>
      </c>
      <c r="E173" s="1">
        <v>0</v>
      </c>
      <c r="F173" s="1">
        <v>0</v>
      </c>
      <c r="G173" s="2">
        <f t="shared" si="0"/>
        <v>1130072.14852</v>
      </c>
      <c r="H173" s="2">
        <f t="shared" si="1"/>
        <v>0.74000000022351742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49938.720000000001</v>
      </c>
      <c r="D174" s="1">
        <f>'PR-RAS'!E178</f>
        <v>62842.17</v>
      </c>
      <c r="E174" s="1">
        <v>0</v>
      </c>
      <c r="F174" s="1">
        <v>0</v>
      </c>
      <c r="G174" s="2">
        <f t="shared" si="0"/>
        <v>30382.789379999998</v>
      </c>
      <c r="H174" s="2">
        <f t="shared" si="1"/>
        <v>0.44999999999708962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651989.56999999995</v>
      </c>
      <c r="D175" s="1">
        <f>'PR-RAS'!E179</f>
        <v>759419.87</v>
      </c>
      <c r="E175" s="1">
        <v>0</v>
      </c>
      <c r="F175" s="1">
        <v>0</v>
      </c>
      <c r="G175" s="2">
        <f t="shared" si="0"/>
        <v>377724.29994</v>
      </c>
      <c r="H175" s="2">
        <f t="shared" si="1"/>
        <v>0.56000000005587935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21702.3</v>
      </c>
      <c r="D176" s="1">
        <f>'PR-RAS'!E180</f>
        <v>81439.679999999993</v>
      </c>
      <c r="E176" s="1">
        <v>0</v>
      </c>
      <c r="F176" s="1">
        <v>0</v>
      </c>
      <c r="G176" s="2">
        <f t="shared" si="0"/>
        <v>32301.790499999992</v>
      </c>
      <c r="H176" s="2">
        <f t="shared" si="1"/>
        <v>0.62000000000625732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203573.99</v>
      </c>
      <c r="D177" s="1">
        <f>'PR-RAS'!E181</f>
        <v>196239.47</v>
      </c>
      <c r="E177" s="1">
        <v>0</v>
      </c>
      <c r="F177" s="1">
        <v>0</v>
      </c>
      <c r="G177" s="2">
        <f t="shared" si="0"/>
        <v>104905.31567999999</v>
      </c>
      <c r="H177" s="2">
        <f t="shared" si="1"/>
        <v>0.48000000001047738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35263.81</v>
      </c>
      <c r="D178" s="1">
        <f>'PR-RAS'!E182</f>
        <v>51354.61</v>
      </c>
      <c r="E178" s="1">
        <v>0</v>
      </c>
      <c r="F178" s="1">
        <v>0</v>
      </c>
      <c r="G178" s="2">
        <f t="shared" si="0"/>
        <v>24421.226309999998</v>
      </c>
      <c r="H178" s="2">
        <f t="shared" si="1"/>
        <v>0.58000000000174623</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8198.09</v>
      </c>
      <c r="D179" s="1">
        <f>'PR-RAS'!E183</f>
        <v>10229.19</v>
      </c>
      <c r="E179" s="1">
        <v>0</v>
      </c>
      <c r="F179" s="1">
        <v>0</v>
      </c>
      <c r="G179" s="2">
        <f t="shared" si="0"/>
        <v>5100.8516600000003</v>
      </c>
      <c r="H179" s="2">
        <f t="shared" si="1"/>
        <v>0.28000000000065484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289593.15000000002</v>
      </c>
      <c r="D180" s="1">
        <f>'PR-RAS'!E184</f>
        <v>593425.32999999996</v>
      </c>
      <c r="E180" s="1">
        <v>0</v>
      </c>
      <c r="F180" s="1">
        <v>0</v>
      </c>
      <c r="G180" s="2">
        <f t="shared" si="0"/>
        <v>264283.44199000002</v>
      </c>
      <c r="H180" s="2">
        <f t="shared" si="1"/>
        <v>0.47999999998137355</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67149.73</v>
      </c>
      <c r="D181" s="1">
        <f>'PR-RAS'!E185</f>
        <v>75023.679999999993</v>
      </c>
      <c r="E181" s="1">
        <v>0</v>
      </c>
      <c r="F181" s="1">
        <v>0</v>
      </c>
      <c r="G181" s="2">
        <f t="shared" si="0"/>
        <v>39095.47619999999</v>
      </c>
      <c r="H181" s="2">
        <f t="shared" si="1"/>
        <v>0.59000000001105946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429670.25</v>
      </c>
      <c r="D182" s="1">
        <f>'PR-RAS'!E186</f>
        <v>576579.65</v>
      </c>
      <c r="E182" s="1">
        <v>0</v>
      </c>
      <c r="F182" s="1">
        <v>0</v>
      </c>
      <c r="G182" s="2">
        <f t="shared" si="0"/>
        <v>286492.14854999998</v>
      </c>
      <c r="H182" s="2">
        <f t="shared" si="1"/>
        <v>0.59999999997671694</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399.29</v>
      </c>
      <c r="D183" s="1">
        <f>'PR-RAS'!E187</f>
        <v>930.12</v>
      </c>
      <c r="E183" s="1">
        <v>0</v>
      </c>
      <c r="F183" s="1">
        <v>0</v>
      </c>
      <c r="G183" s="2">
        <f t="shared" si="0"/>
        <v>411.23446000000001</v>
      </c>
      <c r="H183" s="2">
        <f t="shared" si="1"/>
        <v>0.41000000000002501</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565790.91</v>
      </c>
      <c r="D184" s="1">
        <f>'PR-RAS'!E188</f>
        <v>689251.52</v>
      </c>
      <c r="E184" s="1">
        <v>0</v>
      </c>
      <c r="F184" s="1">
        <v>0</v>
      </c>
      <c r="G184" s="2">
        <f t="shared" si="0"/>
        <v>355805.79285000003</v>
      </c>
      <c r="H184" s="2">
        <f t="shared" si="1"/>
        <v>0.56999999994877726</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24995.07</v>
      </c>
      <c r="D185" s="1">
        <f>'PR-RAS'!E189</f>
        <v>3621.33</v>
      </c>
      <c r="E185" s="1">
        <v>0</v>
      </c>
      <c r="F185" s="1">
        <v>0</v>
      </c>
      <c r="G185" s="2">
        <f t="shared" si="0"/>
        <v>5931.7423199999994</v>
      </c>
      <c r="H185" s="2">
        <f t="shared" si="1"/>
        <v>0.3999999999996362</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36388.14</v>
      </c>
      <c r="D186" s="1">
        <f>'PR-RAS'!E190</f>
        <v>39178.57</v>
      </c>
      <c r="E186" s="1">
        <v>0</v>
      </c>
      <c r="F186" s="1">
        <v>0</v>
      </c>
      <c r="G186" s="2">
        <f t="shared" si="0"/>
        <v>21227.876799999998</v>
      </c>
      <c r="H186" s="2">
        <f t="shared" si="1"/>
        <v>0.56999999999970896</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53983.23</v>
      </c>
      <c r="D187" s="1">
        <f>'PR-RAS'!E191</f>
        <v>67539.070000000007</v>
      </c>
      <c r="E187" s="1">
        <v>0</v>
      </c>
      <c r="F187" s="1">
        <v>0</v>
      </c>
      <c r="G187" s="2">
        <f t="shared" si="0"/>
        <v>35165.414820000005</v>
      </c>
      <c r="H187" s="2">
        <f t="shared" si="1"/>
        <v>0.30000000001018634</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58532.3</v>
      </c>
      <c r="D188" s="1">
        <f>'PR-RAS'!E192</f>
        <v>6744.66</v>
      </c>
      <c r="E188" s="1">
        <v>0</v>
      </c>
      <c r="F188" s="1">
        <v>0</v>
      </c>
      <c r="G188" s="2">
        <f t="shared" si="0"/>
        <v>13468.042939999999</v>
      </c>
      <c r="H188" s="2">
        <f t="shared" si="1"/>
        <v>0.6400000000030559</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59895.72</v>
      </c>
      <c r="D189" s="1">
        <f>'PR-RAS'!E193</f>
        <v>339455.42</v>
      </c>
      <c r="E189" s="1">
        <v>0</v>
      </c>
      <c r="F189" s="1">
        <v>0</v>
      </c>
      <c r="G189" s="2">
        <f t="shared" si="0"/>
        <v>138895.63327999998</v>
      </c>
      <c r="H189" s="2">
        <f t="shared" si="1"/>
        <v>0.6999999999825377</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25037.200000000001</v>
      </c>
      <c r="D190" s="1">
        <f>'PR-RAS'!E194</f>
        <v>20790.14</v>
      </c>
      <c r="E190" s="1">
        <v>0</v>
      </c>
      <c r="F190" s="1">
        <v>0</v>
      </c>
      <c r="G190" s="2">
        <f t="shared" si="0"/>
        <v>12590.70372</v>
      </c>
      <c r="H190" s="2">
        <f t="shared" si="1"/>
        <v>0.34000000000014552</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306959.25</v>
      </c>
      <c r="D191" s="1">
        <f>'PR-RAS'!E195</f>
        <v>211922.33</v>
      </c>
      <c r="E191" s="1">
        <v>0</v>
      </c>
      <c r="F191" s="1">
        <v>0</v>
      </c>
      <c r="G191" s="2">
        <f t="shared" si="0"/>
        <v>138852.74289999998</v>
      </c>
      <c r="H191" s="2">
        <f t="shared" si="1"/>
        <v>0.57999999998719431</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140393.06</v>
      </c>
      <c r="D192" s="1">
        <f>'PR-RAS'!E196</f>
        <v>113956.34999999999</v>
      </c>
      <c r="E192" s="1">
        <v>0</v>
      </c>
      <c r="F192" s="1">
        <v>0</v>
      </c>
      <c r="G192" s="2">
        <f t="shared" si="0"/>
        <v>70346.400160000005</v>
      </c>
      <c r="H192" s="2">
        <f t="shared" si="1"/>
        <v>0.40999999998894054</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64397.74</v>
      </c>
      <c r="D198" s="1">
        <f>'PR-RAS'!E202</f>
        <v>50125.549999999996</v>
      </c>
      <c r="E198" s="1">
        <v>0</v>
      </c>
      <c r="F198" s="1">
        <v>0</v>
      </c>
      <c r="G198" s="2">
        <f t="shared" si="0"/>
        <v>32435.821480000002</v>
      </c>
      <c r="H198" s="2">
        <f t="shared" si="1"/>
        <v>0.71000000000640284</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61512.639999999999</v>
      </c>
      <c r="D201" s="1">
        <f>'PR-RAS'!E205</f>
        <v>48418.78</v>
      </c>
      <c r="E201" s="1">
        <v>0</v>
      </c>
      <c r="F201" s="1">
        <v>0</v>
      </c>
      <c r="G201" s="2">
        <f t="shared" si="0"/>
        <v>31670.040000000005</v>
      </c>
      <c r="H201" s="2">
        <f t="shared" si="1"/>
        <v>0.58000000000174623</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2885.1</v>
      </c>
      <c r="D204" s="1">
        <f>'PR-RAS'!E208</f>
        <v>1706.77</v>
      </c>
      <c r="E204" s="1">
        <v>0</v>
      </c>
      <c r="F204" s="1">
        <v>0</v>
      </c>
      <c r="G204" s="2">
        <f t="shared" si="0"/>
        <v>1278.62392</v>
      </c>
      <c r="H204" s="2">
        <f t="shared" si="1"/>
        <v>0.32999999999992724</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75995.320000000007</v>
      </c>
      <c r="D206" s="1">
        <f>'PR-RAS'!E210</f>
        <v>63830.799999999996</v>
      </c>
      <c r="E206" s="1">
        <v>0</v>
      </c>
      <c r="F206" s="1">
        <v>0</v>
      </c>
      <c r="G206" s="2">
        <f t="shared" si="0"/>
        <v>41749.668599999997</v>
      </c>
      <c r="H206" s="2">
        <f t="shared" si="1"/>
        <v>0.52000000001135049</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18549.25</v>
      </c>
      <c r="D207" s="1">
        <f>'PR-RAS'!E211</f>
        <v>16576.419999999998</v>
      </c>
      <c r="E207" s="1">
        <v>0</v>
      </c>
      <c r="F207" s="1">
        <v>0</v>
      </c>
      <c r="G207" s="2">
        <f t="shared" si="0"/>
        <v>10650.630539999998</v>
      </c>
      <c r="H207" s="2">
        <f t="shared" si="1"/>
        <v>0.66999999999825377</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43.15</v>
      </c>
      <c r="D208" s="1">
        <f>'PR-RAS'!E212</f>
        <v>0</v>
      </c>
      <c r="E208" s="1">
        <v>0</v>
      </c>
      <c r="F208" s="1">
        <v>0</v>
      </c>
      <c r="G208" s="2">
        <f t="shared" si="0"/>
        <v>8.9320499999999985</v>
      </c>
      <c r="H208" s="2">
        <f t="shared" si="1"/>
        <v>0.14999999999999858</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54676.42</v>
      </c>
      <c r="D209" s="1">
        <f>'PR-RAS'!E213</f>
        <v>47254.35</v>
      </c>
      <c r="E209" s="1">
        <v>0</v>
      </c>
      <c r="F209" s="1">
        <v>0</v>
      </c>
      <c r="G209" s="2">
        <f t="shared" si="0"/>
        <v>31030.504959999998</v>
      </c>
      <c r="H209" s="2">
        <f t="shared" si="1"/>
        <v>0.76999999999679858</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2726.5</v>
      </c>
      <c r="D210" s="1">
        <f>'PR-RAS'!E214</f>
        <v>0.03</v>
      </c>
      <c r="E210" s="1">
        <v>0</v>
      </c>
      <c r="F210" s="1">
        <v>0</v>
      </c>
      <c r="G210" s="2">
        <f t="shared" si="0"/>
        <v>569.85104000000001</v>
      </c>
      <c r="H210" s="2">
        <f t="shared" si="1"/>
        <v>0.53</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15993.09</v>
      </c>
      <c r="D220" s="1">
        <f>'PR-RAS'!E224</f>
        <v>82877.7</v>
      </c>
      <c r="E220" s="1">
        <v>0</v>
      </c>
      <c r="F220" s="1">
        <v>0</v>
      </c>
      <c r="G220" s="2">
        <f t="shared" si="0"/>
        <v>39802.919309999997</v>
      </c>
      <c r="H220" s="2">
        <f t="shared" si="1"/>
        <v>0.3900000000030559</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15993.09</v>
      </c>
      <c r="D227" s="1">
        <f>'PR-RAS'!E231</f>
        <v>82877.7</v>
      </c>
      <c r="E227" s="1">
        <v>0</v>
      </c>
      <c r="F227" s="1">
        <v>0</v>
      </c>
      <c r="G227" s="2">
        <f t="shared" si="0"/>
        <v>41075.158739999999</v>
      </c>
      <c r="H227" s="2">
        <f t="shared" si="1"/>
        <v>0.3900000000030559</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5375.27</v>
      </c>
      <c r="D228" s="1">
        <f>'PR-RAS'!E232</f>
        <v>25056.68</v>
      </c>
      <c r="E228" s="1">
        <v>0</v>
      </c>
      <c r="F228" s="1">
        <v>0</v>
      </c>
      <c r="G228" s="2">
        <f t="shared" si="0"/>
        <v>12595.919010000001</v>
      </c>
      <c r="H228" s="2">
        <f t="shared" si="1"/>
        <v>0.59000000000014552</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10617.82</v>
      </c>
      <c r="D229" s="1">
        <f>'PR-RAS'!E233</f>
        <v>57821.02</v>
      </c>
      <c r="E229" s="1">
        <v>0</v>
      </c>
      <c r="F229" s="1">
        <v>0</v>
      </c>
      <c r="G229" s="2">
        <f t="shared" si="0"/>
        <v>28787.248079999998</v>
      </c>
      <c r="H229" s="2">
        <f t="shared" si="1"/>
        <v>0.19999999999708962</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297397.52</v>
      </c>
      <c r="D248" s="1">
        <f>'PR-RAS'!E252</f>
        <v>406659.25</v>
      </c>
      <c r="E248" s="1">
        <v>0</v>
      </c>
      <c r="F248" s="1">
        <v>0</v>
      </c>
      <c r="G248" s="2">
        <f t="shared" si="0"/>
        <v>274346.85694000003</v>
      </c>
      <c r="H248" s="2">
        <f t="shared" si="1"/>
        <v>0.72999999998137355</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297397.52</v>
      </c>
      <c r="D255" s="1">
        <f>'PR-RAS'!E259</f>
        <v>406659.25</v>
      </c>
      <c r="E255" s="1">
        <v>0</v>
      </c>
      <c r="F255" s="1">
        <v>0</v>
      </c>
      <c r="G255" s="2">
        <f t="shared" si="0"/>
        <v>282121.86908000003</v>
      </c>
      <c r="H255" s="2">
        <f t="shared" si="1"/>
        <v>0.72999999998137355</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297397.52</v>
      </c>
      <c r="D256" s="1">
        <f>'PR-RAS'!E260</f>
        <v>406659.25</v>
      </c>
      <c r="E256" s="1">
        <v>0</v>
      </c>
      <c r="F256" s="1">
        <v>0</v>
      </c>
      <c r="G256" s="2">
        <f t="shared" si="0"/>
        <v>283232.58510000003</v>
      </c>
      <c r="H256" s="2">
        <f t="shared" si="1"/>
        <v>0.72999999998137355</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685705.12</v>
      </c>
      <c r="D259" s="1">
        <f>'PR-RAS'!E263</f>
        <v>930092.26</v>
      </c>
      <c r="E259" s="1">
        <v>0</v>
      </c>
      <c r="F259" s="1">
        <v>0</v>
      </c>
      <c r="G259" s="2">
        <f t="shared" si="0"/>
        <v>656839.5271200001</v>
      </c>
      <c r="H259" s="2">
        <f t="shared" si="1"/>
        <v>0.38000000000465661</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609169.80000000005</v>
      </c>
      <c r="D260" s="1">
        <f>'PR-RAS'!E264</f>
        <v>698308.43</v>
      </c>
      <c r="E260" s="1">
        <v>0</v>
      </c>
      <c r="F260" s="1">
        <v>0</v>
      </c>
      <c r="G260" s="2">
        <f t="shared" si="0"/>
        <v>519498.74494000006</v>
      </c>
      <c r="H260" s="2">
        <f t="shared" si="1"/>
        <v>0.63000000000465661</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609169.80000000005</v>
      </c>
      <c r="D261" s="1">
        <f>'PR-RAS'!E265</f>
        <v>698308.43</v>
      </c>
      <c r="E261" s="1">
        <v>0</v>
      </c>
      <c r="F261" s="1">
        <v>0</v>
      </c>
      <c r="G261" s="2">
        <f t="shared" si="0"/>
        <v>521504.53160000005</v>
      </c>
      <c r="H261" s="2">
        <f t="shared" si="1"/>
        <v>0.63000000000465661</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74385.210000000006</v>
      </c>
      <c r="D264" s="1">
        <f>'PR-RAS'!E268</f>
        <v>226703.83000000002</v>
      </c>
      <c r="E264" s="1">
        <v>0</v>
      </c>
      <c r="F264" s="1">
        <v>0</v>
      </c>
      <c r="G264" s="2">
        <f t="shared" si="0"/>
        <v>138809.52481</v>
      </c>
      <c r="H264" s="2">
        <f t="shared" si="1"/>
        <v>0.3799999999901047</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74385.210000000006</v>
      </c>
      <c r="D265" s="1">
        <f>'PR-RAS'!E269</f>
        <v>206795.41</v>
      </c>
      <c r="E265" s="1">
        <v>0</v>
      </c>
      <c r="F265" s="1">
        <v>0</v>
      </c>
      <c r="G265" s="2">
        <f t="shared" ref="G265:G521" si="8">(B265/1000)*(C265*1+D265*2)</f>
        <v>128825.67192000001</v>
      </c>
      <c r="H265" s="2">
        <f t="shared" ref="H265:H521" si="9">ABS(C265-ROUND(C265,0))+ABS(D265-ROUND(D265,0))</f>
        <v>0.6200000000098953</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19908.419999999998</v>
      </c>
      <c r="E266" s="1">
        <v>0</v>
      </c>
      <c r="F266" s="1">
        <v>0</v>
      </c>
      <c r="G266" s="2">
        <f t="shared" si="8"/>
        <v>10551.462599999999</v>
      </c>
      <c r="H266" s="2">
        <f t="shared" si="9"/>
        <v>0.41999999999825377</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2150.11</v>
      </c>
      <c r="D269" s="1">
        <f>'PR-RAS'!E273</f>
        <v>2280</v>
      </c>
      <c r="E269" s="1">
        <v>0</v>
      </c>
      <c r="F269" s="1">
        <v>0</v>
      </c>
      <c r="G269" s="2">
        <f t="shared" si="8"/>
        <v>1798.3094800000003</v>
      </c>
      <c r="H269" s="2">
        <f t="shared" si="9"/>
        <v>0.11000000000012733</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2150.11</v>
      </c>
      <c r="D270" s="1">
        <f>'PR-RAS'!E274</f>
        <v>2280</v>
      </c>
      <c r="E270" s="1">
        <v>0</v>
      </c>
      <c r="F270" s="1">
        <v>0</v>
      </c>
      <c r="G270" s="2">
        <f t="shared" si="8"/>
        <v>1805.0195900000003</v>
      </c>
      <c r="H270" s="2">
        <f t="shared" si="9"/>
        <v>0.11000000000012733</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2800</v>
      </c>
      <c r="E275" s="1">
        <v>0</v>
      </c>
      <c r="F275" s="1">
        <v>0</v>
      </c>
      <c r="G275" s="2">
        <f t="shared" si="8"/>
        <v>1534.4</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2800</v>
      </c>
      <c r="E276" s="1">
        <v>0</v>
      </c>
      <c r="F276" s="1">
        <v>0</v>
      </c>
      <c r="G276" s="2">
        <f t="shared" si="8"/>
        <v>1540.0000000000002</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5843924.9699999997</v>
      </c>
      <c r="D285" s="1">
        <f>'PR-RAS'!E289</f>
        <v>7332532.1699999999</v>
      </c>
      <c r="E285" s="1">
        <v>0</v>
      </c>
      <c r="F285" s="1">
        <v>0</v>
      </c>
      <c r="G285" s="2">
        <f t="shared" si="8"/>
        <v>5824552.9640399991</v>
      </c>
      <c r="H285" s="2">
        <f t="shared" si="9"/>
        <v>0.20000000018626451</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1397336.0099999998</v>
      </c>
      <c r="D286" s="1">
        <f>'PR-RAS'!E290</f>
        <v>1776611.9299999997</v>
      </c>
      <c r="E286" s="1">
        <v>0</v>
      </c>
      <c r="F286" s="1">
        <v>0</v>
      </c>
      <c r="G286" s="2">
        <f t="shared" si="8"/>
        <v>1410909.5629499997</v>
      </c>
      <c r="H286" s="2">
        <f t="shared" si="9"/>
        <v>8.0000000074505806E-2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1309302.49</v>
      </c>
      <c r="D288" s="1">
        <f>'PR-RAS'!E292</f>
        <v>2821754.68</v>
      </c>
      <c r="E288" s="1">
        <v>0</v>
      </c>
      <c r="F288" s="1">
        <v>0</v>
      </c>
      <c r="G288" s="2">
        <f t="shared" si="8"/>
        <v>1995457.00095</v>
      </c>
      <c r="H288" s="2">
        <f t="shared" si="9"/>
        <v>0.80999999982304871</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1218857.08</v>
      </c>
      <c r="D290" s="1">
        <f>'PR-RAS'!E294</f>
        <v>2082509.09</v>
      </c>
      <c r="E290" s="1">
        <v>0</v>
      </c>
      <c r="F290" s="1">
        <v>0</v>
      </c>
      <c r="G290" s="2">
        <f t="shared" si="8"/>
        <v>1555939.9501399999</v>
      </c>
      <c r="H290" s="2">
        <f t="shared" si="9"/>
        <v>0.17000000015832484</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5666.29</v>
      </c>
      <c r="D291" s="1">
        <f>'PR-RAS'!E295</f>
        <v>12657.34</v>
      </c>
      <c r="E291" s="1">
        <v>0</v>
      </c>
      <c r="F291" s="1">
        <v>0</v>
      </c>
      <c r="G291" s="2">
        <f t="shared" si="8"/>
        <v>8984.4812999999995</v>
      </c>
      <c r="H291" s="2">
        <f t="shared" si="9"/>
        <v>0.63000000000010914</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2008514.9</v>
      </c>
      <c r="D293" s="1">
        <f>'PR-RAS'!E298</f>
        <v>1229264.6400000001</v>
      </c>
      <c r="E293" s="1">
        <v>0</v>
      </c>
      <c r="F293" s="1">
        <v>0</v>
      </c>
      <c r="G293" s="2">
        <f t="shared" si="8"/>
        <v>1304376.9005599997</v>
      </c>
      <c r="H293" s="2">
        <f t="shared" si="9"/>
        <v>0.4599999999627471</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1886818.64</v>
      </c>
      <c r="D294" s="1">
        <f>'PR-RAS'!E299</f>
        <v>1214799.83</v>
      </c>
      <c r="E294" s="1">
        <v>0</v>
      </c>
      <c r="F294" s="1">
        <v>0</v>
      </c>
      <c r="G294" s="2">
        <f t="shared" si="8"/>
        <v>1264710.5618999999</v>
      </c>
      <c r="H294" s="2">
        <f t="shared" si="9"/>
        <v>0.53000000002793968</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1886818.64</v>
      </c>
      <c r="D295" s="1">
        <f>'PR-RAS'!E300</f>
        <v>1214799.83</v>
      </c>
      <c r="E295" s="1">
        <v>0</v>
      </c>
      <c r="F295" s="1">
        <v>0</v>
      </c>
      <c r="G295" s="2">
        <f t="shared" si="8"/>
        <v>1269026.9801999999</v>
      </c>
      <c r="H295" s="2">
        <f t="shared" si="9"/>
        <v>0.53000000002793968</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1886818.64</v>
      </c>
      <c r="D296" s="1">
        <f>'PR-RAS'!E301</f>
        <v>1214799.83</v>
      </c>
      <c r="E296" s="1">
        <v>0</v>
      </c>
      <c r="F296" s="1">
        <v>0</v>
      </c>
      <c r="G296" s="2">
        <f t="shared" si="8"/>
        <v>1273343.3984999999</v>
      </c>
      <c r="H296" s="2">
        <f t="shared" si="9"/>
        <v>0.53000000002793968</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121696.26</v>
      </c>
      <c r="D306" s="1">
        <f>'PR-RAS'!E311</f>
        <v>14464.81</v>
      </c>
      <c r="E306" s="1">
        <v>0</v>
      </c>
      <c r="F306" s="1">
        <v>0</v>
      </c>
      <c r="G306" s="2">
        <f t="shared" si="8"/>
        <v>45940.893400000001</v>
      </c>
      <c r="H306" s="2">
        <f t="shared" si="9"/>
        <v>0.44999999999527063</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121696.26</v>
      </c>
      <c r="D307" s="1">
        <f>'PR-RAS'!E312</f>
        <v>14464.81</v>
      </c>
      <c r="E307" s="1">
        <v>0</v>
      </c>
      <c r="F307" s="1">
        <v>0</v>
      </c>
      <c r="G307" s="2">
        <f t="shared" si="8"/>
        <v>46091.51928</v>
      </c>
      <c r="H307" s="2">
        <f t="shared" si="9"/>
        <v>0.44999999999527063</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121696.26</v>
      </c>
      <c r="D308" s="1">
        <f>'PR-RAS'!E313</f>
        <v>14464.81</v>
      </c>
      <c r="E308" s="1">
        <v>0</v>
      </c>
      <c r="F308" s="1">
        <v>0</v>
      </c>
      <c r="G308" s="2">
        <f t="shared" si="8"/>
        <v>46242.14516</v>
      </c>
      <c r="H308" s="2">
        <f t="shared" si="9"/>
        <v>0.44999999999527063</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2023397.7700000003</v>
      </c>
      <c r="D345" s="1">
        <f>'PR-RAS'!E350</f>
        <v>3223671.0699999994</v>
      </c>
      <c r="E345" s="1">
        <v>0</v>
      </c>
      <c r="F345" s="1">
        <v>0</v>
      </c>
      <c r="G345" s="2">
        <f t="shared" si="8"/>
        <v>2913934.529039999</v>
      </c>
      <c r="H345" s="2">
        <f t="shared" si="9"/>
        <v>0.29999999911524355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104264.01</v>
      </c>
      <c r="D346" s="1">
        <f>'PR-RAS'!E351</f>
        <v>485136.72</v>
      </c>
      <c r="E346" s="1">
        <v>0</v>
      </c>
      <c r="F346" s="1">
        <v>0</v>
      </c>
      <c r="G346" s="2">
        <f t="shared" si="8"/>
        <v>370715.42024999997</v>
      </c>
      <c r="H346" s="2">
        <f t="shared" si="9"/>
        <v>0.29000000002270099</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104264.01</v>
      </c>
      <c r="D347" s="1">
        <f>'PR-RAS'!E352</f>
        <v>403149.22</v>
      </c>
      <c r="E347" s="1">
        <v>0</v>
      </c>
      <c r="F347" s="1">
        <v>0</v>
      </c>
      <c r="G347" s="2">
        <f t="shared" si="8"/>
        <v>315054.60769999993</v>
      </c>
      <c r="H347" s="2">
        <f t="shared" si="9"/>
        <v>0.22999999996682163</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104264.01</v>
      </c>
      <c r="D348" s="1">
        <f>'PR-RAS'!E353</f>
        <v>403149.22</v>
      </c>
      <c r="E348" s="1">
        <v>0</v>
      </c>
      <c r="F348" s="1">
        <v>0</v>
      </c>
      <c r="G348" s="2">
        <f t="shared" si="8"/>
        <v>315965.17014999996</v>
      </c>
      <c r="H348" s="2">
        <f t="shared" si="9"/>
        <v>0.22999999996682163</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81987.5</v>
      </c>
      <c r="E351" s="1">
        <v>0</v>
      </c>
      <c r="F351" s="1">
        <v>0</v>
      </c>
      <c r="G351" s="2">
        <f t="shared" si="8"/>
        <v>57391.249999999993</v>
      </c>
      <c r="H351" s="2">
        <f t="shared" si="9"/>
        <v>0.5</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81987.5</v>
      </c>
      <c r="E355" s="1">
        <v>0</v>
      </c>
      <c r="F355" s="1">
        <v>0</v>
      </c>
      <c r="G355" s="2">
        <f t="shared" si="8"/>
        <v>58047.149999999994</v>
      </c>
      <c r="H355" s="2">
        <f t="shared" si="9"/>
        <v>0.5</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1919133.7600000002</v>
      </c>
      <c r="D358" s="1">
        <f>'PR-RAS'!E363</f>
        <v>2738534.3499999996</v>
      </c>
      <c r="E358" s="1">
        <v>0</v>
      </c>
      <c r="F358" s="1">
        <v>0</v>
      </c>
      <c r="G358" s="2">
        <f t="shared" si="8"/>
        <v>2640444.2782199997</v>
      </c>
      <c r="H358" s="2">
        <f t="shared" si="9"/>
        <v>0.5899999993853271</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1537154.1400000001</v>
      </c>
      <c r="D359" s="1">
        <f>'PR-RAS'!E364</f>
        <v>2400199.9299999997</v>
      </c>
      <c r="E359" s="1">
        <v>0</v>
      </c>
      <c r="F359" s="1">
        <v>0</v>
      </c>
      <c r="G359" s="2">
        <f t="shared" si="8"/>
        <v>2268844.3319999999</v>
      </c>
      <c r="H359" s="2">
        <f t="shared" si="9"/>
        <v>0.21000000042840838</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602442.37</v>
      </c>
      <c r="D360" s="1">
        <f>'PR-RAS'!E365</f>
        <v>0</v>
      </c>
      <c r="E360" s="1">
        <v>0</v>
      </c>
      <c r="F360" s="1">
        <v>0</v>
      </c>
      <c r="G360" s="2">
        <f t="shared" si="8"/>
        <v>216276.81083</v>
      </c>
      <c r="H360" s="2">
        <f t="shared" si="9"/>
        <v>0.36999999999534339</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248483.9</v>
      </c>
      <c r="D361" s="1">
        <f>'PR-RAS'!E366</f>
        <v>500280.79</v>
      </c>
      <c r="E361" s="1">
        <v>0</v>
      </c>
      <c r="F361" s="1">
        <v>0</v>
      </c>
      <c r="G361" s="2">
        <f t="shared" si="8"/>
        <v>449656.37279999995</v>
      </c>
      <c r="H361" s="2">
        <f t="shared" si="9"/>
        <v>0.31000000002677552</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686227.87</v>
      </c>
      <c r="D363" s="1">
        <f>'PR-RAS'!E368</f>
        <v>1899919.14</v>
      </c>
      <c r="E363" s="1">
        <v>0</v>
      </c>
      <c r="F363" s="1">
        <v>0</v>
      </c>
      <c r="G363" s="2">
        <f t="shared" si="8"/>
        <v>1623955.9462999997</v>
      </c>
      <c r="H363" s="2">
        <f t="shared" si="9"/>
        <v>0.26999999990221113</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71064.27</v>
      </c>
      <c r="D364" s="1">
        <f>'PR-RAS'!E369</f>
        <v>65056.59</v>
      </c>
      <c r="E364" s="1">
        <v>0</v>
      </c>
      <c r="F364" s="1">
        <v>0</v>
      </c>
      <c r="G364" s="2">
        <f t="shared" si="8"/>
        <v>73027.414350000006</v>
      </c>
      <c r="H364" s="2">
        <f t="shared" si="9"/>
        <v>0.680000000007567</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8546.6200000000008</v>
      </c>
      <c r="D365" s="1">
        <f>'PR-RAS'!E370</f>
        <v>11336.93</v>
      </c>
      <c r="E365" s="1">
        <v>0</v>
      </c>
      <c r="F365" s="1">
        <v>0</v>
      </c>
      <c r="G365" s="2">
        <f t="shared" si="8"/>
        <v>11364.254720000001</v>
      </c>
      <c r="H365" s="2">
        <f t="shared" si="9"/>
        <v>0.44999999999890861</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330.21</v>
      </c>
      <c r="D366" s="1">
        <f>'PR-RAS'!E371</f>
        <v>46.45</v>
      </c>
      <c r="E366" s="1">
        <v>0</v>
      </c>
      <c r="F366" s="1">
        <v>0</v>
      </c>
      <c r="G366" s="2">
        <f t="shared" si="8"/>
        <v>154.43514999999999</v>
      </c>
      <c r="H366" s="2">
        <f t="shared" si="9"/>
        <v>0.65999999999998238</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1021.97</v>
      </c>
      <c r="D367" s="1">
        <f>'PR-RAS'!E372</f>
        <v>2845.46</v>
      </c>
      <c r="E367" s="1">
        <v>0</v>
      </c>
      <c r="F367" s="1">
        <v>0</v>
      </c>
      <c r="G367" s="2">
        <f t="shared" si="8"/>
        <v>2456.9177399999999</v>
      </c>
      <c r="H367" s="2">
        <f t="shared" si="9"/>
        <v>0.49000000000000909</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61165.47</v>
      </c>
      <c r="D371" s="1">
        <f>'PR-RAS'!E376</f>
        <v>50827.75</v>
      </c>
      <c r="E371" s="1">
        <v>0</v>
      </c>
      <c r="F371" s="1">
        <v>0</v>
      </c>
      <c r="G371" s="2">
        <f t="shared" si="8"/>
        <v>60243.758900000001</v>
      </c>
      <c r="H371" s="2">
        <f t="shared" si="9"/>
        <v>0.72000000000116415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25858.46</v>
      </c>
      <c r="E373" s="1">
        <v>0</v>
      </c>
      <c r="F373" s="1">
        <v>0</v>
      </c>
      <c r="G373" s="2">
        <f t="shared" si="8"/>
        <v>19238.694240000001</v>
      </c>
      <c r="H373" s="2">
        <f t="shared" si="9"/>
        <v>0.45999999999912689</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25858.46</v>
      </c>
      <c r="E374" s="1">
        <v>0</v>
      </c>
      <c r="F374" s="1">
        <v>0</v>
      </c>
      <c r="G374" s="2">
        <f t="shared" si="8"/>
        <v>19290.41116</v>
      </c>
      <c r="H374" s="2">
        <f t="shared" si="9"/>
        <v>0.45999999999912689</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39260.01</v>
      </c>
      <c r="D378" s="1">
        <f>'PR-RAS'!E383</f>
        <v>56844.81</v>
      </c>
      <c r="E378" s="1">
        <v>0</v>
      </c>
      <c r="F378" s="1">
        <v>0</v>
      </c>
      <c r="G378" s="2">
        <f t="shared" si="8"/>
        <v>57662.01051</v>
      </c>
      <c r="H378" s="2">
        <f t="shared" si="9"/>
        <v>0.20000000000436557</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33380.39</v>
      </c>
      <c r="D379" s="1">
        <f>'PR-RAS'!E384</f>
        <v>34201.08</v>
      </c>
      <c r="E379" s="1">
        <v>0</v>
      </c>
      <c r="F379" s="1">
        <v>0</v>
      </c>
      <c r="G379" s="2">
        <f t="shared" si="8"/>
        <v>38473.803899999999</v>
      </c>
      <c r="H379" s="2">
        <f t="shared" si="9"/>
        <v>0.47000000000116415</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5879.62</v>
      </c>
      <c r="D381" s="1">
        <f>'PR-RAS'!E386</f>
        <v>22643.73</v>
      </c>
      <c r="E381" s="1">
        <v>0</v>
      </c>
      <c r="F381" s="1">
        <v>0</v>
      </c>
      <c r="G381" s="2">
        <f t="shared" si="8"/>
        <v>19443.490400000002</v>
      </c>
      <c r="H381" s="2">
        <f t="shared" si="9"/>
        <v>0.6500000000005457</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5751.9</v>
      </c>
      <c r="E383" s="1">
        <v>0</v>
      </c>
      <c r="F383" s="1">
        <v>0</v>
      </c>
      <c r="G383" s="2">
        <f t="shared" si="8"/>
        <v>4394.4515999999994</v>
      </c>
      <c r="H383" s="2">
        <f t="shared" si="9"/>
        <v>0.1000000000003638</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5751.9</v>
      </c>
      <c r="E384" s="1">
        <v>0</v>
      </c>
      <c r="F384" s="1">
        <v>0</v>
      </c>
      <c r="G384" s="2">
        <f t="shared" si="8"/>
        <v>4405.9553999999998</v>
      </c>
      <c r="H384" s="2">
        <f t="shared" si="9"/>
        <v>0.1000000000003638</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271655.34000000003</v>
      </c>
      <c r="D386" s="1">
        <f>'PR-RAS'!E391</f>
        <v>184822.66</v>
      </c>
      <c r="E386" s="1">
        <v>0</v>
      </c>
      <c r="F386" s="1">
        <v>0</v>
      </c>
      <c r="G386" s="2">
        <f t="shared" si="8"/>
        <v>246900.75410000002</v>
      </c>
      <c r="H386" s="2">
        <f t="shared" si="9"/>
        <v>0.68000000002211891</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271655.34000000003</v>
      </c>
      <c r="D390" s="1">
        <f>'PR-RAS'!E395</f>
        <v>184822.66</v>
      </c>
      <c r="E390" s="1">
        <v>0</v>
      </c>
      <c r="F390" s="1">
        <v>0</v>
      </c>
      <c r="G390" s="2">
        <f t="shared" si="8"/>
        <v>249465.95674000002</v>
      </c>
      <c r="H390" s="2">
        <f t="shared" si="9"/>
        <v>0.68000000002211891</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14882.870000000345</v>
      </c>
      <c r="D403" s="1">
        <f>'PR-RAS'!E408</f>
        <v>1994406.4299999992</v>
      </c>
      <c r="E403" s="1">
        <v>0</v>
      </c>
      <c r="F403" s="1">
        <v>0</v>
      </c>
      <c r="G403" s="2">
        <f t="shared" si="8"/>
        <v>1609485.6834599995</v>
      </c>
      <c r="H403" s="2">
        <f t="shared" si="9"/>
        <v>0.55999999889172614</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8941923.9399999995</v>
      </c>
      <c r="D405" s="1">
        <f>'PR-RAS'!E410</f>
        <v>8941776.8800000008</v>
      </c>
      <c r="E405" s="1">
        <v>0</v>
      </c>
      <c r="F405" s="1">
        <v>0</v>
      </c>
      <c r="G405" s="2">
        <f t="shared" si="8"/>
        <v>10837492.990800003</v>
      </c>
      <c r="H405" s="2">
        <f t="shared" si="9"/>
        <v>0.17999999970197678</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15216.84</v>
      </c>
      <c r="D406" s="1">
        <f>'PR-RAS'!E411</f>
        <v>1798333.18</v>
      </c>
      <c r="E406" s="1">
        <v>0</v>
      </c>
      <c r="F406" s="1">
        <v>0</v>
      </c>
      <c r="G406" s="2">
        <f t="shared" si="8"/>
        <v>1462812.696</v>
      </c>
      <c r="H406" s="2">
        <f t="shared" si="9"/>
        <v>0.3399999999346619</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9249775.879999999</v>
      </c>
      <c r="D407" s="1">
        <f>'PR-RAS'!E412</f>
        <v>10338408.74</v>
      </c>
      <c r="E407" s="1">
        <v>0</v>
      </c>
      <c r="F407" s="1">
        <v>0</v>
      </c>
      <c r="G407" s="2">
        <f t="shared" si="8"/>
        <v>12150196.90416</v>
      </c>
      <c r="H407" s="2">
        <f t="shared" si="9"/>
        <v>0.38000000081956387</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7867322.7400000002</v>
      </c>
      <c r="D408" s="1">
        <f>'PR-RAS'!E413</f>
        <v>10556203.239999998</v>
      </c>
      <c r="E408" s="1">
        <v>0</v>
      </c>
      <c r="F408" s="1">
        <v>0</v>
      </c>
      <c r="G408" s="2">
        <f t="shared" si="8"/>
        <v>11794749.792539999</v>
      </c>
      <c r="H408" s="2">
        <f t="shared" si="9"/>
        <v>0.49999999813735485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1382453.1399999987</v>
      </c>
      <c r="D409" s="1">
        <f>'PR-RAS'!E414</f>
        <v>0</v>
      </c>
      <c r="E409" s="1">
        <v>0</v>
      </c>
      <c r="F409" s="1">
        <v>0</v>
      </c>
      <c r="G409" s="2">
        <f t="shared" si="8"/>
        <v>564040.88111999945</v>
      </c>
      <c r="H409" s="2">
        <f t="shared" si="9"/>
        <v>0.1399999987334013</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217794.49999999814</v>
      </c>
      <c r="E410" s="1">
        <v>0</v>
      </c>
      <c r="F410" s="1">
        <v>0</v>
      </c>
      <c r="G410" s="2">
        <f t="shared" si="8"/>
        <v>178155.90099999847</v>
      </c>
      <c r="H410" s="2">
        <f t="shared" si="9"/>
        <v>0.49999999813735485</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7632621.4499999993</v>
      </c>
      <c r="D412" s="1">
        <f>'PR-RAS'!E417</f>
        <v>6120022.2000000011</v>
      </c>
      <c r="E412" s="1">
        <v>0</v>
      </c>
      <c r="F412" s="1">
        <v>0</v>
      </c>
      <c r="G412" s="2">
        <f t="shared" si="8"/>
        <v>8167665.6643500002</v>
      </c>
      <c r="H412" s="2">
        <f t="shared" si="9"/>
        <v>0.65000000037252903</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1234073.9200000002</v>
      </c>
      <c r="D413" s="1">
        <f>'PR-RAS'!E418</f>
        <v>3880842.27</v>
      </c>
      <c r="E413" s="1">
        <v>0</v>
      </c>
      <c r="F413" s="1">
        <v>0</v>
      </c>
      <c r="G413" s="2">
        <f t="shared" si="8"/>
        <v>3706252.4855200001</v>
      </c>
      <c r="H413" s="2">
        <f t="shared" si="9"/>
        <v>0.34999999986030161</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566784.63</v>
      </c>
      <c r="D414" s="1">
        <f>'PR-RAS'!E420</f>
        <v>1116040.3900000001</v>
      </c>
      <c r="E414" s="1">
        <v>0</v>
      </c>
      <c r="F414" s="1">
        <v>0</v>
      </c>
      <c r="G414" s="2">
        <f t="shared" si="8"/>
        <v>1155931.4143300001</v>
      </c>
      <c r="H414" s="2">
        <f t="shared" si="9"/>
        <v>0.76000000012572855</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566784.63</v>
      </c>
      <c r="D478" s="1">
        <f>'PR-RAS'!E484</f>
        <v>1116040.3900000001</v>
      </c>
      <c r="E478" s="1">
        <v>0</v>
      </c>
      <c r="F478" s="1">
        <v>0</v>
      </c>
      <c r="G478" s="2">
        <f t="shared" si="8"/>
        <v>1335058.80057</v>
      </c>
      <c r="H478" s="2">
        <f t="shared" si="9"/>
        <v>0.76000000012572855</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507465</v>
      </c>
      <c r="E484" s="1">
        <v>0</v>
      </c>
      <c r="F484" s="1">
        <v>0</v>
      </c>
      <c r="G484" s="2">
        <f t="shared" si="8"/>
        <v>490211.19</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507465</v>
      </c>
      <c r="E485" s="1">
        <v>0</v>
      </c>
      <c r="F485" s="1">
        <v>0</v>
      </c>
      <c r="G485" s="2">
        <f t="shared" si="8"/>
        <v>491226.12</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566784.63</v>
      </c>
      <c r="D489" s="1">
        <f>'PR-RAS'!E495</f>
        <v>608575.39</v>
      </c>
      <c r="E489" s="1">
        <v>0</v>
      </c>
      <c r="F489" s="1">
        <v>0</v>
      </c>
      <c r="G489" s="2">
        <f t="shared" si="8"/>
        <v>870560.48008000001</v>
      </c>
      <c r="H489" s="2">
        <f t="shared" si="9"/>
        <v>0.76000000000931323</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566784.63</v>
      </c>
      <c r="D490" s="1">
        <f>'PR-RAS'!E496</f>
        <v>608575.39</v>
      </c>
      <c r="E490" s="1">
        <v>0</v>
      </c>
      <c r="F490" s="1">
        <v>0</v>
      </c>
      <c r="G490" s="2">
        <f t="shared" si="8"/>
        <v>872344.41549000004</v>
      </c>
      <c r="H490" s="2">
        <f t="shared" si="9"/>
        <v>0.76000000000931323</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625208.64</v>
      </c>
      <c r="D522" s="1">
        <f>'PR-RAS'!E528</f>
        <v>981940.27</v>
      </c>
      <c r="E522" s="1">
        <v>0</v>
      </c>
      <c r="F522" s="1">
        <v>0</v>
      </c>
      <c r="G522" s="2">
        <f t="shared" ref="G522:G809" si="10">(B522/1000)*(C522*1+D522*2)</f>
        <v>1348915.4627800002</v>
      </c>
      <c r="H522" s="2">
        <f t="shared" ref="H522:H809" si="11">ABS(C522-ROUND(C522,0))+ABS(D522-ROUND(D522,0))</f>
        <v>0.63000000000465661</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625208.64</v>
      </c>
      <c r="D587" s="1">
        <f>'PR-RAS'!E593</f>
        <v>981940.27</v>
      </c>
      <c r="E587" s="1">
        <v>0</v>
      </c>
      <c r="F587" s="1">
        <v>0</v>
      </c>
      <c r="G587" s="2">
        <f t="shared" si="10"/>
        <v>1517206.25948</v>
      </c>
      <c r="H587" s="2">
        <f t="shared" si="11"/>
        <v>0.63000000000465661</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593292.03</v>
      </c>
      <c r="D599" s="1">
        <f>'PR-RAS'!E605</f>
        <v>981929.6</v>
      </c>
      <c r="E599" s="1">
        <v>0</v>
      </c>
      <c r="F599" s="1">
        <v>0</v>
      </c>
      <c r="G599" s="2">
        <f t="shared" si="10"/>
        <v>1529176.43554</v>
      </c>
      <c r="H599" s="2">
        <f t="shared" si="11"/>
        <v>0.43000000005122274</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593292.03</v>
      </c>
      <c r="D600" s="1">
        <f>'PR-RAS'!E606</f>
        <v>981929.6</v>
      </c>
      <c r="E600" s="1">
        <v>0</v>
      </c>
      <c r="F600" s="1">
        <v>0</v>
      </c>
      <c r="G600" s="2">
        <f t="shared" si="10"/>
        <v>1531733.5867699999</v>
      </c>
      <c r="H600" s="2">
        <f t="shared" si="11"/>
        <v>0.43000000005122274</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31916.61</v>
      </c>
      <c r="D611" s="1">
        <f>'PR-RAS'!E617</f>
        <v>10.67</v>
      </c>
      <c r="E611" s="1">
        <v>0</v>
      </c>
      <c r="F611" s="1">
        <v>0</v>
      </c>
      <c r="G611" s="2">
        <f t="shared" si="10"/>
        <v>19482.1495</v>
      </c>
      <c r="H611" s="2">
        <f t="shared" si="11"/>
        <v>0.71999999999941799</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31916.61</v>
      </c>
      <c r="D612" s="1">
        <f>'PR-RAS'!E618</f>
        <v>10.67</v>
      </c>
      <c r="E612" s="1">
        <v>0</v>
      </c>
      <c r="F612" s="1">
        <v>0</v>
      </c>
      <c r="G612" s="2">
        <f t="shared" si="10"/>
        <v>19514.087449999999</v>
      </c>
      <c r="H612" s="2">
        <f t="shared" si="11"/>
        <v>0.71999999999941799</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134100.12000000011</v>
      </c>
      <c r="E629" s="1">
        <v>0</v>
      </c>
      <c r="F629" s="1">
        <v>0</v>
      </c>
      <c r="G629" s="2">
        <f t="shared" si="10"/>
        <v>168429.75072000013</v>
      </c>
      <c r="H629" s="2">
        <f t="shared" si="11"/>
        <v>0.12000000011175871</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58424.010000000009</v>
      </c>
      <c r="D630" s="1">
        <f>'PR-RAS'!E636</f>
        <v>0</v>
      </c>
      <c r="E630" s="1">
        <v>0</v>
      </c>
      <c r="F630" s="1">
        <v>0</v>
      </c>
      <c r="G630" s="2">
        <f t="shared" si="10"/>
        <v>36748.702290000008</v>
      </c>
      <c r="H630" s="2">
        <f t="shared" si="11"/>
        <v>1.0000000009313226E-2</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3254164.07</v>
      </c>
      <c r="D631" s="1">
        <f>'PR-RAS'!E637</f>
        <v>3145803.01</v>
      </c>
      <c r="E631" s="1">
        <v>0</v>
      </c>
      <c r="F631" s="1">
        <v>0</v>
      </c>
      <c r="G631" s="2">
        <f t="shared" si="10"/>
        <v>6013835.1567000002</v>
      </c>
      <c r="H631" s="2">
        <f t="shared" si="11"/>
        <v>7.9999999608844519E-2</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9816560.5099999998</v>
      </c>
      <c r="D633" s="1">
        <f>'PR-RAS'!E639</f>
        <v>11454449.130000001</v>
      </c>
      <c r="E633" s="1">
        <v>0</v>
      </c>
      <c r="F633" s="1">
        <v>0</v>
      </c>
      <c r="G633" s="2">
        <f t="shared" si="10"/>
        <v>20682489.942640003</v>
      </c>
      <c r="H633" s="2">
        <f t="shared" si="11"/>
        <v>0.62000000104308128</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8492531.3800000008</v>
      </c>
      <c r="D634" s="1">
        <f>'PR-RAS'!E640</f>
        <v>11538143.509999998</v>
      </c>
      <c r="E634" s="1">
        <v>0</v>
      </c>
      <c r="F634" s="1">
        <v>0</v>
      </c>
      <c r="G634" s="2">
        <f t="shared" si="10"/>
        <v>19983062.047199998</v>
      </c>
      <c r="H634" s="2">
        <f t="shared" si="11"/>
        <v>0.87000000290572643</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1324029.129999999</v>
      </c>
      <c r="D635" s="1">
        <f>'PR-RAS'!E641</f>
        <v>0</v>
      </c>
      <c r="E635" s="1">
        <v>0</v>
      </c>
      <c r="F635" s="1">
        <v>0</v>
      </c>
      <c r="G635" s="2">
        <f t="shared" si="10"/>
        <v>839434.46841999935</v>
      </c>
      <c r="H635" s="2">
        <f t="shared" si="11"/>
        <v>0.12999999895691872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83694.379999997094</v>
      </c>
      <c r="E636" s="1">
        <v>0</v>
      </c>
      <c r="F636" s="1">
        <v>0</v>
      </c>
      <c r="G636" s="2">
        <f t="shared" si="10"/>
        <v>106291.86259999631</v>
      </c>
      <c r="H636" s="2">
        <f t="shared" si="11"/>
        <v>0.37999999709427357</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4378457.379999999</v>
      </c>
      <c r="D638" s="1">
        <f>'PR-RAS'!E644</f>
        <v>2974219.1900000013</v>
      </c>
      <c r="E638" s="1">
        <v>0</v>
      </c>
      <c r="F638" s="1">
        <v>0</v>
      </c>
      <c r="G638" s="2">
        <f t="shared" si="10"/>
        <v>6578232.5991200013</v>
      </c>
      <c r="H638" s="2">
        <f t="shared" si="11"/>
        <v>0.57000000029802322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3054428.25</v>
      </c>
      <c r="D640" s="1">
        <f>'PR-RAS'!E646</f>
        <v>3057913.5699999984</v>
      </c>
      <c r="E640" s="1">
        <v>0</v>
      </c>
      <c r="F640" s="1">
        <v>0</v>
      </c>
      <c r="G640" s="2">
        <f t="shared" si="10"/>
        <v>5859793.1942099985</v>
      </c>
      <c r="H640" s="2">
        <f t="shared" si="11"/>
        <v>0.68000000156462193</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28674.78</v>
      </c>
      <c r="D642" s="1">
        <f>'PR-RAS'!E649</f>
        <v>71678.759999999995</v>
      </c>
      <c r="E642" s="1">
        <v>0</v>
      </c>
      <c r="F642" s="1">
        <v>0</v>
      </c>
      <c r="G642" s="2">
        <f t="shared" si="10"/>
        <v>110272.7043</v>
      </c>
      <c r="H642" s="2">
        <f t="shared" si="11"/>
        <v>0.46000000000640284</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13551489.65</v>
      </c>
      <c r="D643" s="1">
        <f>'PR-RAS'!E650</f>
        <v>15241096.960000001</v>
      </c>
      <c r="E643" s="1">
        <v>0</v>
      </c>
      <c r="F643" s="1">
        <v>0</v>
      </c>
      <c r="G643" s="2">
        <f t="shared" si="10"/>
        <v>28269624.851940002</v>
      </c>
      <c r="H643" s="2">
        <f t="shared" si="11"/>
        <v>0.3899999987334013</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13508485.689999999</v>
      </c>
      <c r="D644" s="1">
        <f>'PR-RAS'!E651</f>
        <v>15230924.800000001</v>
      </c>
      <c r="E644" s="1">
        <v>0</v>
      </c>
      <c r="F644" s="1">
        <v>0</v>
      </c>
      <c r="G644" s="2">
        <f t="shared" si="10"/>
        <v>28272925.591469999</v>
      </c>
      <c r="H644" s="2">
        <f t="shared" si="11"/>
        <v>0.50999999977648258</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71678.740000000224</v>
      </c>
      <c r="D645" s="1">
        <f>'PR-RAS'!E652</f>
        <v>81850.919999999925</v>
      </c>
      <c r="E645" s="1">
        <v>0</v>
      </c>
      <c r="F645" s="1">
        <v>0</v>
      </c>
      <c r="G645" s="2">
        <f t="shared" si="10"/>
        <v>151585.09352000005</v>
      </c>
      <c r="H645" s="2">
        <f t="shared" si="11"/>
        <v>0.33999999985098839</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28</v>
      </c>
      <c r="D646" s="1">
        <f>'PR-RAS'!E653</f>
        <v>27</v>
      </c>
      <c r="E646" s="1">
        <v>0</v>
      </c>
      <c r="F646" s="1">
        <v>0</v>
      </c>
      <c r="G646" s="2">
        <f t="shared" si="10"/>
        <v>52.89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72</v>
      </c>
      <c r="D647" s="1">
        <f>'PR-RAS'!E654</f>
        <v>78</v>
      </c>
      <c r="E647" s="1">
        <v>0</v>
      </c>
      <c r="F647" s="1">
        <v>0</v>
      </c>
      <c r="G647" s="2">
        <f t="shared" si="10"/>
        <v>147.28800000000001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26</v>
      </c>
      <c r="D648" s="1">
        <f>'PR-RAS'!E655</f>
        <v>26</v>
      </c>
      <c r="E648" s="1">
        <v>0</v>
      </c>
      <c r="F648" s="1">
        <v>0</v>
      </c>
      <c r="G648" s="2">
        <f t="shared" si="10"/>
        <v>50.466000000000001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68</v>
      </c>
      <c r="D649" s="1">
        <f>'PR-RAS'!E656</f>
        <v>77</v>
      </c>
      <c r="E649" s="1">
        <v>0</v>
      </c>
      <c r="F649" s="1">
        <v>0</v>
      </c>
      <c r="G649" s="2">
        <f t="shared" si="10"/>
        <v>143.85599999999999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24476.45</v>
      </c>
      <c r="D650" s="1">
        <f>'PR-RAS'!E657</f>
        <v>34432.33</v>
      </c>
      <c r="E650" s="1">
        <v>0</v>
      </c>
      <c r="F650" s="1">
        <v>0</v>
      </c>
      <c r="G650" s="2">
        <f t="shared" si="10"/>
        <v>60578.380390000006</v>
      </c>
      <c r="H650" s="2">
        <f t="shared" si="11"/>
        <v>0.78000000000247383</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8.68</v>
      </c>
      <c r="E653" s="1">
        <v>0</v>
      </c>
      <c r="F653" s="1">
        <v>0</v>
      </c>
      <c r="G653" s="2">
        <f t="shared" si="10"/>
        <v>11.318720000000001</v>
      </c>
      <c r="H653" s="2">
        <f t="shared" si="11"/>
        <v>0.32000000000000028</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34538.160000000003</v>
      </c>
      <c r="D654" s="1">
        <f>'PR-RAS'!E661</f>
        <v>315539.59999999998</v>
      </c>
      <c r="E654" s="1">
        <v>0</v>
      </c>
      <c r="F654" s="1">
        <v>0</v>
      </c>
      <c r="G654" s="2">
        <f t="shared" si="10"/>
        <v>434648.13608000003</v>
      </c>
      <c r="H654" s="2">
        <f t="shared" si="11"/>
        <v>0.56000000002677552</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3205.26</v>
      </c>
      <c r="D655" s="1">
        <f>'PR-RAS'!E662</f>
        <v>0</v>
      </c>
      <c r="E655" s="1">
        <v>0</v>
      </c>
      <c r="F655" s="1">
        <v>0</v>
      </c>
      <c r="G655" s="2">
        <f t="shared" si="10"/>
        <v>2096.2400400000001</v>
      </c>
      <c r="H655" s="2">
        <f t="shared" si="11"/>
        <v>0.26000000000021828</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34392.959999999999</v>
      </c>
      <c r="D658" s="1">
        <f>'PR-RAS'!E665</f>
        <v>195632.59</v>
      </c>
      <c r="E658" s="1">
        <v>0</v>
      </c>
      <c r="F658" s="1">
        <v>0</v>
      </c>
      <c r="G658" s="2">
        <f t="shared" si="10"/>
        <v>279657.39798000001</v>
      </c>
      <c r="H658" s="2">
        <f t="shared" si="11"/>
        <v>0.45000000000436557</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31562.77</v>
      </c>
      <c r="D668" s="1">
        <f>'PR-RAS'!E675</f>
        <v>53162.879999999997</v>
      </c>
      <c r="E668" s="1">
        <v>0</v>
      </c>
      <c r="F668" s="1">
        <v>0</v>
      </c>
      <c r="G668" s="2">
        <f t="shared" si="10"/>
        <v>91971.649510000003</v>
      </c>
      <c r="H668" s="2">
        <f t="shared" si="11"/>
        <v>0.35000000000218279</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800</v>
      </c>
      <c r="E669" s="1">
        <v>0</v>
      </c>
      <c r="F669" s="1">
        <v>0</v>
      </c>
      <c r="G669" s="2">
        <f t="shared" si="10"/>
        <v>1068.8</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8892.43</v>
      </c>
      <c r="D670" s="1">
        <f>'PR-RAS'!E677</f>
        <v>11756.04</v>
      </c>
      <c r="E670" s="1">
        <v>0</v>
      </c>
      <c r="F670" s="1">
        <v>0</v>
      </c>
      <c r="G670" s="2">
        <f t="shared" si="10"/>
        <v>21678.617190000001</v>
      </c>
      <c r="H670" s="2">
        <f t="shared" si="11"/>
        <v>0.47000000000116415</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800</v>
      </c>
      <c r="E671" s="1">
        <v>0</v>
      </c>
      <c r="F671" s="1">
        <v>0</v>
      </c>
      <c r="G671" s="2">
        <f t="shared" si="10"/>
        <v>1072</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16426.55</v>
      </c>
      <c r="D687" s="1">
        <f>'PR-RAS'!E694</f>
        <v>59212.25</v>
      </c>
      <c r="E687" s="1">
        <v>0</v>
      </c>
      <c r="F687" s="1">
        <v>0</v>
      </c>
      <c r="G687" s="2">
        <f t="shared" si="10"/>
        <v>92507.820299999992</v>
      </c>
      <c r="H687" s="2">
        <f t="shared" si="11"/>
        <v>0.7000000000007276</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1061.78</v>
      </c>
      <c r="D709" s="1">
        <f>'PR-RAS'!E716</f>
        <v>11013.03</v>
      </c>
      <c r="E709" s="1">
        <v>0</v>
      </c>
      <c r="F709" s="1">
        <v>0</v>
      </c>
      <c r="G709" s="2">
        <f t="shared" si="10"/>
        <v>16346.190719999999</v>
      </c>
      <c r="H709" s="2">
        <f t="shared" si="11"/>
        <v>0.25000000000068212</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6564.54</v>
      </c>
      <c r="D710" s="1">
        <f>'PR-RAS'!E717</f>
        <v>8726.4599999999991</v>
      </c>
      <c r="E710" s="1">
        <v>0</v>
      </c>
      <c r="F710" s="1">
        <v>0</v>
      </c>
      <c r="G710" s="2">
        <f t="shared" si="10"/>
        <v>17028.379139999997</v>
      </c>
      <c r="H710" s="2">
        <f t="shared" si="11"/>
        <v>0.91999999999916326</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32894.15</v>
      </c>
      <c r="D711" s="1">
        <f>'PR-RAS'!E718</f>
        <v>46307.839999999997</v>
      </c>
      <c r="E711" s="1">
        <v>0</v>
      </c>
      <c r="F711" s="1">
        <v>0</v>
      </c>
      <c r="G711" s="2">
        <f t="shared" si="10"/>
        <v>89111.979299999992</v>
      </c>
      <c r="H711" s="2">
        <f t="shared" si="11"/>
        <v>0.31000000000494765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2811.2</v>
      </c>
      <c r="D713" s="1">
        <f>'PR-RAS'!E720</f>
        <v>8918.93</v>
      </c>
      <c r="E713" s="1">
        <v>0</v>
      </c>
      <c r="F713" s="1">
        <v>0</v>
      </c>
      <c r="G713" s="2">
        <f t="shared" si="10"/>
        <v>14702.130720000001</v>
      </c>
      <c r="H713" s="2">
        <f t="shared" si="11"/>
        <v>0.26999999999952706</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26454.17</v>
      </c>
      <c r="D714" s="1">
        <f>'PR-RAS'!E721</f>
        <v>39455.82</v>
      </c>
      <c r="E714" s="1">
        <v>0</v>
      </c>
      <c r="F714" s="1">
        <v>0</v>
      </c>
      <c r="G714" s="2">
        <f t="shared" si="10"/>
        <v>75125.82252999999</v>
      </c>
      <c r="H714" s="2">
        <f t="shared" si="11"/>
        <v>0.34999999999854481</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74501.78</v>
      </c>
      <c r="D715" s="1">
        <f>'PR-RAS'!E722</f>
        <v>151051.31</v>
      </c>
      <c r="E715" s="1">
        <v>0</v>
      </c>
      <c r="F715" s="1">
        <v>0</v>
      </c>
      <c r="G715" s="2">
        <f t="shared" si="10"/>
        <v>268895.5416</v>
      </c>
      <c r="H715" s="2">
        <f t="shared" si="11"/>
        <v>0.52999999999883585</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45308.45</v>
      </c>
      <c r="D716" s="1">
        <f>'PR-RAS'!E723</f>
        <v>87300.75</v>
      </c>
      <c r="E716" s="1">
        <v>0</v>
      </c>
      <c r="F716" s="1">
        <v>0</v>
      </c>
      <c r="G716" s="2">
        <f t="shared" si="10"/>
        <v>157235.61425000001</v>
      </c>
      <c r="H716" s="2">
        <f t="shared" si="11"/>
        <v>0.69999999999708962</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24196.29</v>
      </c>
      <c r="D718" s="1">
        <f>'PR-RAS'!E725</f>
        <v>0</v>
      </c>
      <c r="E718" s="1">
        <v>0</v>
      </c>
      <c r="F718" s="1">
        <v>0</v>
      </c>
      <c r="G718" s="2">
        <f t="shared" si="10"/>
        <v>17348.73993</v>
      </c>
      <c r="H718" s="2">
        <f t="shared" si="11"/>
        <v>0.29000000000087311</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2729.68</v>
      </c>
      <c r="D719" s="1">
        <f>'PR-RAS'!E726</f>
        <v>3167.61</v>
      </c>
      <c r="E719" s="1">
        <v>0</v>
      </c>
      <c r="F719" s="1">
        <v>0</v>
      </c>
      <c r="G719" s="2">
        <f t="shared" si="10"/>
        <v>6508.5981999999995</v>
      </c>
      <c r="H719" s="2">
        <f t="shared" si="11"/>
        <v>0.71000000000003638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61512.639999999999</v>
      </c>
      <c r="D735" s="1">
        <f>'PR-RAS'!E742</f>
        <v>48418.78</v>
      </c>
      <c r="E735" s="1">
        <v>0</v>
      </c>
      <c r="F735" s="1">
        <v>0</v>
      </c>
      <c r="G735" s="2">
        <f t="shared" si="10"/>
        <v>116229.04680000001</v>
      </c>
      <c r="H735" s="2">
        <f t="shared" si="11"/>
        <v>0.58000000000174623</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2885.1</v>
      </c>
      <c r="D741" s="1">
        <f>'PR-RAS'!E748</f>
        <v>1706.77</v>
      </c>
      <c r="E741" s="1">
        <v>0</v>
      </c>
      <c r="F741" s="1">
        <v>0</v>
      </c>
      <c r="G741" s="2">
        <f t="shared" si="10"/>
        <v>4660.9935999999998</v>
      </c>
      <c r="H741" s="2">
        <f t="shared" si="11"/>
        <v>0.32999999999992724</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796.34</v>
      </c>
      <c r="D754" s="1">
        <f>'PR-RAS'!E761</f>
        <v>797</v>
      </c>
      <c r="E754" s="1">
        <v>0</v>
      </c>
      <c r="F754" s="1">
        <v>0</v>
      </c>
      <c r="G754" s="2">
        <f t="shared" si="10"/>
        <v>1799.9260200000001</v>
      </c>
      <c r="H754" s="2">
        <f t="shared" si="11"/>
        <v>0.34000000000003183</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4578.93</v>
      </c>
      <c r="D755" s="1">
        <f>'PR-RAS'!E762</f>
        <v>19259.68</v>
      </c>
      <c r="E755" s="1">
        <v>0</v>
      </c>
      <c r="F755" s="1">
        <v>0</v>
      </c>
      <c r="G755" s="2">
        <f t="shared" si="10"/>
        <v>32496.110660000002</v>
      </c>
      <c r="H755" s="2">
        <f t="shared" si="11"/>
        <v>0.38999999999941792</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5000</v>
      </c>
      <c r="E757" s="1">
        <v>0</v>
      </c>
      <c r="F757" s="1">
        <v>0</v>
      </c>
      <c r="G757" s="2">
        <f t="shared" si="10"/>
        <v>7560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8343</v>
      </c>
      <c r="E762" s="1">
        <v>0</v>
      </c>
      <c r="F762" s="1">
        <v>0</v>
      </c>
      <c r="G762" s="2">
        <f t="shared" si="10"/>
        <v>12698.046</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10617.82</v>
      </c>
      <c r="D764" s="1">
        <f>'PR-RAS'!E771</f>
        <v>49478.02</v>
      </c>
      <c r="E764" s="1">
        <v>0</v>
      </c>
      <c r="F764" s="1">
        <v>0</v>
      </c>
      <c r="G764" s="2">
        <f t="shared" si="10"/>
        <v>83604.855179999984</v>
      </c>
      <c r="H764" s="2">
        <f t="shared" si="11"/>
        <v>0.19999999999708962</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7768.05</v>
      </c>
      <c r="D809" s="1">
        <f>'PR-RAS'!E816</f>
        <v>0</v>
      </c>
      <c r="E809" s="1">
        <v>0</v>
      </c>
      <c r="F809" s="1">
        <v>0</v>
      </c>
      <c r="G809" s="2">
        <f t="shared" si="10"/>
        <v>6276.5844000000006</v>
      </c>
      <c r="H809" s="2">
        <f t="shared" si="11"/>
        <v>5.0000000000181899E-2</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100.87</v>
      </c>
      <c r="D810" s="1">
        <f>'PR-RAS'!E817</f>
        <v>171.68</v>
      </c>
      <c r="E810" s="1">
        <v>0</v>
      </c>
      <c r="F810" s="1">
        <v>0</v>
      </c>
      <c r="G810" s="2">
        <f t="shared" ref="G810:G983" si="18">(B810/1000)*(C810*1+D810*2)</f>
        <v>359.38207000000006</v>
      </c>
      <c r="H810" s="2">
        <f t="shared" ref="H810:H1067" si="19">ABS(C810-ROUND(C810,0))+ABS(D810-ROUND(D810,0))</f>
        <v>0.44999999999998863</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117831.31</v>
      </c>
      <c r="D812" s="1">
        <f>'PR-RAS'!E819</f>
        <v>135799.32999999999</v>
      </c>
      <c r="E812" s="1">
        <v>0</v>
      </c>
      <c r="F812" s="1">
        <v>0</v>
      </c>
      <c r="G812" s="2">
        <f t="shared" si="18"/>
        <v>315827.70567</v>
      </c>
      <c r="H812" s="2">
        <f t="shared" si="19"/>
        <v>0.63999999998486601</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21633.82</v>
      </c>
      <c r="D814" s="1">
        <f>'PR-RAS'!E821</f>
        <v>0</v>
      </c>
      <c r="E814" s="1">
        <v>0</v>
      </c>
      <c r="F814" s="1">
        <v>0</v>
      </c>
      <c r="G814" s="2">
        <f t="shared" si="18"/>
        <v>17588.29566</v>
      </c>
      <c r="H814" s="2">
        <f t="shared" si="19"/>
        <v>0.18000000000029104</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150063.47</v>
      </c>
      <c r="D816" s="1">
        <f>'PR-RAS'!E823</f>
        <v>270688.24</v>
      </c>
      <c r="E816" s="1">
        <v>0</v>
      </c>
      <c r="F816" s="1">
        <v>0</v>
      </c>
      <c r="G816" s="2">
        <f t="shared" si="18"/>
        <v>563523.55924999993</v>
      </c>
      <c r="H816" s="2">
        <f t="shared" si="19"/>
        <v>0.70999999999185093</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2800</v>
      </c>
      <c r="E823" s="1">
        <v>0</v>
      </c>
      <c r="F823" s="1">
        <v>0</v>
      </c>
      <c r="G823" s="2">
        <f t="shared" si="18"/>
        <v>4603.2</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507465</v>
      </c>
      <c r="E872" s="1">
        <v>0</v>
      </c>
      <c r="F872" s="1">
        <v>0</v>
      </c>
      <c r="G872" s="2">
        <f t="shared" si="18"/>
        <v>884004.03</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502919.9</v>
      </c>
      <c r="D878" s="1">
        <f>'PR-RAS'!E885</f>
        <v>0</v>
      </c>
      <c r="E878" s="1">
        <v>0</v>
      </c>
      <c r="F878" s="1">
        <v>0</v>
      </c>
      <c r="G878" s="2">
        <f t="shared" si="18"/>
        <v>441060.75229999999</v>
      </c>
      <c r="H878" s="2">
        <f t="shared" si="19"/>
        <v>9.9999999976716936E-2</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63864.72</v>
      </c>
      <c r="D879" s="1">
        <f>'PR-RAS'!E886</f>
        <v>608575.39</v>
      </c>
      <c r="E879" s="1">
        <v>0</v>
      </c>
      <c r="F879" s="1">
        <v>0</v>
      </c>
      <c r="G879" s="2">
        <f t="shared" si="18"/>
        <v>1124731.6089999999</v>
      </c>
      <c r="H879" s="2">
        <f t="shared" si="19"/>
        <v>0.67000000001280569</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505776.57</v>
      </c>
      <c r="E946" s="1">
        <v>0</v>
      </c>
      <c r="F946" s="1">
        <v>0</v>
      </c>
      <c r="G946" s="2">
        <f t="shared" si="18"/>
        <v>955917.71730000002</v>
      </c>
      <c r="H946" s="2">
        <f t="shared" si="19"/>
        <v>0.42999999999301508</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549862.05000000005</v>
      </c>
      <c r="D947" s="1">
        <f>'PR-RAS'!E954</f>
        <v>431544.72</v>
      </c>
      <c r="E947" s="1">
        <v>0</v>
      </c>
      <c r="F947" s="1">
        <v>0</v>
      </c>
      <c r="G947" s="2">
        <f t="shared" si="18"/>
        <v>1336652.1095399999</v>
      </c>
      <c r="H947" s="2">
        <f t="shared" si="19"/>
        <v>0.33000000007450581</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43429.98</v>
      </c>
      <c r="D948" s="1">
        <f>'PR-RAS'!E955</f>
        <v>44608.31</v>
      </c>
      <c r="E948" s="1">
        <v>0</v>
      </c>
      <c r="F948" s="1">
        <v>0</v>
      </c>
      <c r="G948" s="2">
        <f t="shared" si="18"/>
        <v>125616.3302</v>
      </c>
      <c r="H948" s="2">
        <f t="shared" si="19"/>
        <v>0.32999999999447027</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31916.61</v>
      </c>
      <c r="D961" s="1">
        <f>'PR-RAS'!E968</f>
        <v>10.67</v>
      </c>
      <c r="E961" s="1">
        <v>0</v>
      </c>
      <c r="F961" s="1">
        <v>0</v>
      </c>
      <c r="G961" s="2">
        <f t="shared" si="18"/>
        <v>30660.432000000001</v>
      </c>
      <c r="H961" s="2">
        <f t="shared" si="19"/>
        <v>0.71999999999941799</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84030.94</v>
      </c>
      <c r="D978" s="1">
        <f>'PR-RAS'!E987</f>
        <v>39422.629999999997</v>
      </c>
      <c r="E978" s="1">
        <v>0</v>
      </c>
      <c r="F978" s="1">
        <v>0</v>
      </c>
      <c r="G978" s="2">
        <f t="shared" si="18"/>
        <v>159130.04740000001</v>
      </c>
      <c r="H978" s="2">
        <f t="shared" si="19"/>
        <v>0.43000000000029104</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30293954</v>
      </c>
      <c r="D984" s="6">
        <f>BILANCA!E6</f>
        <v>35484096.530000001</v>
      </c>
      <c r="E984" s="6">
        <v>0</v>
      </c>
      <c r="F984" s="6">
        <v>0</v>
      </c>
      <c r="G984" s="7">
        <f t="shared" ref="G984:G1241" si="22">B984/1000*C984+B984/500*D984</f>
        <v>101262.14706</v>
      </c>
      <c r="H984" s="7">
        <f t="shared" si="19"/>
        <v>0.4699999988079071</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27970410.5</v>
      </c>
      <c r="D985" s="1">
        <f>BILANCA!E7</f>
        <v>30481265.690000001</v>
      </c>
      <c r="E985" s="1">
        <v>0</v>
      </c>
      <c r="F985" s="1">
        <v>0</v>
      </c>
      <c r="G985" s="2">
        <f t="shared" si="22"/>
        <v>177865.88376</v>
      </c>
      <c r="H985" s="2">
        <f t="shared" si="19"/>
        <v>0.80999999865889549</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9440709.0299999993</v>
      </c>
      <c r="D986" s="1">
        <f>BILANCA!E8</f>
        <v>10425801.43</v>
      </c>
      <c r="E986" s="1">
        <v>0</v>
      </c>
      <c r="F986" s="1">
        <v>0</v>
      </c>
      <c r="G986" s="2">
        <f t="shared" si="22"/>
        <v>90876.935669999992</v>
      </c>
      <c r="H986" s="2">
        <f t="shared" si="19"/>
        <v>0.45999999903142452</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9440709.0299999993</v>
      </c>
      <c r="D987" s="1">
        <f>BILANCA!E9</f>
        <v>10343858.26</v>
      </c>
      <c r="E987" s="1">
        <v>0</v>
      </c>
      <c r="F987" s="1">
        <v>0</v>
      </c>
      <c r="G987" s="2">
        <f t="shared" si="22"/>
        <v>120513.7022</v>
      </c>
      <c r="H987" s="2">
        <f t="shared" si="19"/>
        <v>0.28999999910593033</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22638.89</v>
      </c>
      <c r="D988" s="1">
        <f>BILANCA!E10</f>
        <v>104626.39</v>
      </c>
      <c r="E988" s="1">
        <v>0</v>
      </c>
      <c r="F988" s="1">
        <v>0</v>
      </c>
      <c r="G988" s="2">
        <f t="shared" si="22"/>
        <v>1159.4583499999999</v>
      </c>
      <c r="H988" s="2">
        <f t="shared" si="19"/>
        <v>0.5</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22638.89</v>
      </c>
      <c r="D989" s="1">
        <f>BILANCA!E11</f>
        <v>22683.22</v>
      </c>
      <c r="E989" s="1">
        <v>0</v>
      </c>
      <c r="F989" s="1">
        <v>0</v>
      </c>
      <c r="G989" s="2">
        <f t="shared" si="22"/>
        <v>408.03197999999998</v>
      </c>
      <c r="H989" s="2">
        <f t="shared" si="19"/>
        <v>0.33000000000174623</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18524995</v>
      </c>
      <c r="D990" s="1">
        <f>BILANCA!E12</f>
        <v>20050757.790000003</v>
      </c>
      <c r="E990" s="1">
        <v>0</v>
      </c>
      <c r="F990" s="1">
        <v>0</v>
      </c>
      <c r="G990" s="2">
        <f t="shared" si="22"/>
        <v>410385.57406000001</v>
      </c>
      <c r="H990" s="2">
        <f t="shared" si="19"/>
        <v>0.20999999716877937</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17007301.5</v>
      </c>
      <c r="D991" s="1">
        <f>BILANCA!E13</f>
        <v>18440336.340000004</v>
      </c>
      <c r="E991" s="1">
        <v>0</v>
      </c>
      <c r="F991" s="1">
        <v>0</v>
      </c>
      <c r="G991" s="2">
        <f t="shared" si="22"/>
        <v>431103.7934400001</v>
      </c>
      <c r="H991" s="2">
        <f t="shared" si="19"/>
        <v>0.84000000357627869</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730300.72</v>
      </c>
      <c r="D992" s="1">
        <f>BILANCA!E14</f>
        <v>730300.73</v>
      </c>
      <c r="E992" s="1">
        <v>0</v>
      </c>
      <c r="F992" s="1">
        <v>0</v>
      </c>
      <c r="G992" s="2">
        <f t="shared" si="22"/>
        <v>19718.119619999998</v>
      </c>
      <c r="H992" s="2">
        <f t="shared" si="19"/>
        <v>0.55000000004656613</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12553130.949999999</v>
      </c>
      <c r="D993" s="1">
        <f>BILANCA!E15</f>
        <v>12929566.77</v>
      </c>
      <c r="E993" s="1">
        <v>0</v>
      </c>
      <c r="F993" s="1">
        <v>0</v>
      </c>
      <c r="G993" s="2">
        <f t="shared" si="22"/>
        <v>384122.64490000001</v>
      </c>
      <c r="H993" s="2">
        <f t="shared" si="19"/>
        <v>0.2800000011920929</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2198138.73</v>
      </c>
      <c r="D994" s="1">
        <f>BILANCA!E16</f>
        <v>2198138.73</v>
      </c>
      <c r="E994" s="1">
        <v>0</v>
      </c>
      <c r="F994" s="1">
        <v>0</v>
      </c>
      <c r="G994" s="2">
        <f t="shared" si="22"/>
        <v>72538.578089999995</v>
      </c>
      <c r="H994" s="2">
        <f t="shared" si="19"/>
        <v>0.5400000000372529</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6981317.3200000003</v>
      </c>
      <c r="D995" s="1">
        <f>BILANCA!E17</f>
        <v>8626498.1199999992</v>
      </c>
      <c r="E995" s="1">
        <v>0</v>
      </c>
      <c r="F995" s="1">
        <v>0</v>
      </c>
      <c r="G995" s="2">
        <f t="shared" si="22"/>
        <v>290811.76272</v>
      </c>
      <c r="H995" s="2">
        <f t="shared" si="19"/>
        <v>0.43999999947845936</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5455586.2199999997</v>
      </c>
      <c r="D996" s="1">
        <f>BILANCA!E18</f>
        <v>6044168.0099999998</v>
      </c>
      <c r="E996" s="1">
        <v>0</v>
      </c>
      <c r="F996" s="1">
        <v>0</v>
      </c>
      <c r="G996" s="2">
        <f t="shared" si="22"/>
        <v>228070.98911999998</v>
      </c>
      <c r="H996" s="2">
        <f t="shared" si="19"/>
        <v>0.22999999951571226</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673024.06999999983</v>
      </c>
      <c r="D997" s="1">
        <f>BILANCA!E19</f>
        <v>785577.87999999989</v>
      </c>
      <c r="E997" s="1">
        <v>0</v>
      </c>
      <c r="F997" s="1">
        <v>0</v>
      </c>
      <c r="G997" s="2">
        <f t="shared" si="22"/>
        <v>31418.517619999999</v>
      </c>
      <c r="H997" s="2">
        <f t="shared" si="19"/>
        <v>0.18999999994412065</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533974</v>
      </c>
      <c r="D998" s="1">
        <f>BILANCA!E20</f>
        <v>546486.6</v>
      </c>
      <c r="E998" s="1">
        <v>0</v>
      </c>
      <c r="F998" s="1">
        <v>0</v>
      </c>
      <c r="G998" s="2">
        <f t="shared" si="22"/>
        <v>24404.207999999999</v>
      </c>
      <c r="H998" s="2">
        <f t="shared" si="19"/>
        <v>0.40000000002328306</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20865.47</v>
      </c>
      <c r="D999" s="1">
        <f>BILANCA!E21</f>
        <v>20821.95</v>
      </c>
      <c r="E999" s="1">
        <v>0</v>
      </c>
      <c r="F999" s="1">
        <v>0</v>
      </c>
      <c r="G999" s="2">
        <f t="shared" si="22"/>
        <v>1000.1499200000001</v>
      </c>
      <c r="H999" s="2">
        <f t="shared" si="19"/>
        <v>0.52000000000043656</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231743.96</v>
      </c>
      <c r="D1000" s="1">
        <f>BILANCA!E22</f>
        <v>234220.51</v>
      </c>
      <c r="E1000" s="1">
        <v>0</v>
      </c>
      <c r="F1000" s="1">
        <v>0</v>
      </c>
      <c r="G1000" s="2">
        <f t="shared" si="22"/>
        <v>11903.144660000002</v>
      </c>
      <c r="H1000" s="2">
        <f t="shared" si="19"/>
        <v>0.52999999999883585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427.71</v>
      </c>
      <c r="D1002" s="1">
        <f>BILANCA!E24</f>
        <v>427.7</v>
      </c>
      <c r="E1002" s="1">
        <v>0</v>
      </c>
      <c r="F1002" s="1">
        <v>0</v>
      </c>
      <c r="G1002" s="2">
        <f t="shared" si="22"/>
        <v>24.379089999999998</v>
      </c>
      <c r="H1002" s="2">
        <f t="shared" si="19"/>
        <v>0.59000000000003183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919056.46</v>
      </c>
      <c r="D1004" s="1">
        <f>BILANCA!E26</f>
        <v>1322881.2</v>
      </c>
      <c r="E1004" s="1">
        <v>0</v>
      </c>
      <c r="F1004" s="1">
        <v>0</v>
      </c>
      <c r="G1004" s="2">
        <f t="shared" si="22"/>
        <v>74861.196060000002</v>
      </c>
      <c r="H1004" s="2">
        <f t="shared" si="19"/>
        <v>0.65999999991618097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1033043.53</v>
      </c>
      <c r="D1006" s="1">
        <f>BILANCA!E28</f>
        <v>1339260.08</v>
      </c>
      <c r="E1006" s="1">
        <v>0</v>
      </c>
      <c r="F1006" s="1">
        <v>0</v>
      </c>
      <c r="G1006" s="2">
        <f t="shared" si="22"/>
        <v>85365.964869999996</v>
      </c>
      <c r="H1006" s="2">
        <f t="shared" si="19"/>
        <v>0.55000000004656613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194585.42999999993</v>
      </c>
      <c r="D1007" s="1">
        <f>BILANCA!E29</f>
        <v>178610.60000000003</v>
      </c>
      <c r="E1007" s="1">
        <v>0</v>
      </c>
      <c r="F1007" s="1">
        <v>0</v>
      </c>
      <c r="G1007" s="2">
        <f t="shared" si="22"/>
        <v>13243.359120000001</v>
      </c>
      <c r="H1007" s="2">
        <f t="shared" si="19"/>
        <v>0.82999999989988282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624365.18999999994</v>
      </c>
      <c r="D1008" s="1">
        <f>BILANCA!E30</f>
        <v>650223.67000000004</v>
      </c>
      <c r="E1008" s="1">
        <v>0</v>
      </c>
      <c r="F1008" s="1">
        <v>0</v>
      </c>
      <c r="G1008" s="2">
        <f t="shared" si="22"/>
        <v>48120.313250000007</v>
      </c>
      <c r="H1008" s="2">
        <f t="shared" si="19"/>
        <v>0.51999999990221113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429779.76</v>
      </c>
      <c r="D1012" s="1">
        <f>BILANCA!E34</f>
        <v>471613.07</v>
      </c>
      <c r="E1012" s="1">
        <v>0</v>
      </c>
      <c r="F1012" s="1">
        <v>0</v>
      </c>
      <c r="G1012" s="2">
        <f t="shared" si="22"/>
        <v>39817.171100000007</v>
      </c>
      <c r="H1012" s="2">
        <f t="shared" si="19"/>
        <v>0.30999999999767169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231054.38</v>
      </c>
      <c r="D1013" s="1">
        <f>BILANCA!E35</f>
        <v>248148.36</v>
      </c>
      <c r="E1013" s="1">
        <v>0</v>
      </c>
      <c r="F1013" s="1">
        <v>0</v>
      </c>
      <c r="G1013" s="2">
        <f t="shared" si="22"/>
        <v>21820.532999999999</v>
      </c>
      <c r="H1013" s="2">
        <f t="shared" si="19"/>
        <v>0.73999999999068677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460315.19</v>
      </c>
      <c r="D1014" s="1">
        <f>BILANCA!E36</f>
        <v>491597.41</v>
      </c>
      <c r="E1014" s="1">
        <v>0</v>
      </c>
      <c r="F1014" s="1">
        <v>0</v>
      </c>
      <c r="G1014" s="2">
        <f t="shared" si="22"/>
        <v>44748.810310000001</v>
      </c>
      <c r="H1014" s="2">
        <f t="shared" si="19"/>
        <v>0.59999999997671694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85001.91</v>
      </c>
      <c r="D1015" s="1">
        <f>BILANCA!E37</f>
        <v>85001.919999999998</v>
      </c>
      <c r="E1015" s="1">
        <v>0</v>
      </c>
      <c r="F1015" s="1">
        <v>0</v>
      </c>
      <c r="G1015" s="2">
        <f t="shared" si="22"/>
        <v>8160.1840000000002</v>
      </c>
      <c r="H1015" s="2">
        <f t="shared" si="19"/>
        <v>0.16999999999825377</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126581.68</v>
      </c>
      <c r="D1016" s="1">
        <f>BILANCA!E38</f>
        <v>149225.41</v>
      </c>
      <c r="E1016" s="1">
        <v>0</v>
      </c>
      <c r="F1016" s="1">
        <v>0</v>
      </c>
      <c r="G1016" s="2">
        <f t="shared" si="22"/>
        <v>14026.072500000002</v>
      </c>
      <c r="H1016" s="2">
        <f t="shared" si="19"/>
        <v>0.73000000001047738</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440844.4</v>
      </c>
      <c r="D1018" s="1">
        <f>BILANCA!E40</f>
        <v>477676.38</v>
      </c>
      <c r="E1018" s="1">
        <v>0</v>
      </c>
      <c r="F1018" s="1">
        <v>0</v>
      </c>
      <c r="G1018" s="2">
        <f t="shared" si="22"/>
        <v>48866.900600000008</v>
      </c>
      <c r="H1018" s="2">
        <f t="shared" si="19"/>
        <v>0.78000000002793968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4697.3799999999992</v>
      </c>
      <c r="E1019" s="1">
        <v>0</v>
      </c>
      <c r="F1019" s="1">
        <v>0</v>
      </c>
      <c r="G1019" s="2">
        <f t="shared" si="22"/>
        <v>338.2113599999999</v>
      </c>
      <c r="H1019" s="2">
        <f t="shared" si="19"/>
        <v>0.37999999999919964</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5751.9</v>
      </c>
      <c r="E1020" s="1">
        <v>0</v>
      </c>
      <c r="F1020" s="1">
        <v>0</v>
      </c>
      <c r="G1020" s="2">
        <f t="shared" si="22"/>
        <v>425.64059999999995</v>
      </c>
      <c r="H1020" s="2">
        <f t="shared" si="19"/>
        <v>0.1000000000003638</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1054.52</v>
      </c>
      <c r="E1022" s="1">
        <v>0</v>
      </c>
      <c r="F1022" s="1">
        <v>0</v>
      </c>
      <c r="G1022" s="2">
        <f t="shared" si="22"/>
        <v>82.252560000000003</v>
      </c>
      <c r="H1022" s="2">
        <f t="shared" si="19"/>
        <v>0.48000000000001819</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419029.62000000011</v>
      </c>
      <c r="D1023" s="1">
        <f>BILANCA!E45</f>
        <v>393387.23</v>
      </c>
      <c r="E1023" s="1">
        <v>0</v>
      </c>
      <c r="F1023" s="1">
        <v>0</v>
      </c>
      <c r="G1023" s="2">
        <f t="shared" si="22"/>
        <v>48232.16320000001</v>
      </c>
      <c r="H1023" s="2">
        <f t="shared" si="19"/>
        <v>0.60999999986961484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13197.62</v>
      </c>
      <c r="D1025" s="1">
        <f>BILANCA!E47</f>
        <v>13197.63</v>
      </c>
      <c r="E1025" s="1">
        <v>0</v>
      </c>
      <c r="F1025" s="1">
        <v>0</v>
      </c>
      <c r="G1025" s="2">
        <f t="shared" si="22"/>
        <v>1662.9009600000002</v>
      </c>
      <c r="H1025" s="2">
        <f t="shared" si="19"/>
        <v>0.75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3530433.27</v>
      </c>
      <c r="D1027" s="1">
        <f>BILANCA!E49</f>
        <v>3715255.93</v>
      </c>
      <c r="E1027" s="1">
        <v>0</v>
      </c>
      <c r="F1027" s="1">
        <v>0</v>
      </c>
      <c r="G1027" s="2">
        <f t="shared" si="22"/>
        <v>482281.58571999997</v>
      </c>
      <c r="H1027" s="2">
        <f t="shared" si="19"/>
        <v>0.33999999985098839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3124601.27</v>
      </c>
      <c r="D1028" s="1">
        <f>BILANCA!E50</f>
        <v>3335066.33</v>
      </c>
      <c r="E1028" s="1">
        <v>0</v>
      </c>
      <c r="F1028" s="1">
        <v>0</v>
      </c>
      <c r="G1028" s="2">
        <f t="shared" si="22"/>
        <v>440763.02685000002</v>
      </c>
      <c r="H1028" s="2">
        <f t="shared" si="19"/>
        <v>0.60000000009313226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470279.61</v>
      </c>
      <c r="D1032" s="1">
        <f>BILANCA!E54</f>
        <v>480543.06</v>
      </c>
      <c r="E1032" s="1">
        <v>0</v>
      </c>
      <c r="F1032" s="1">
        <v>0</v>
      </c>
      <c r="G1032" s="2">
        <f t="shared" si="22"/>
        <v>70136.920769999997</v>
      </c>
      <c r="H1032" s="2">
        <f t="shared" si="19"/>
        <v>0.45000000001164153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470279.61</v>
      </c>
      <c r="D1033" s="1">
        <f>BILANCA!E55</f>
        <v>480543.06</v>
      </c>
      <c r="E1033" s="1">
        <v>0</v>
      </c>
      <c r="F1033" s="1">
        <v>0</v>
      </c>
      <c r="G1033" s="2">
        <f t="shared" si="22"/>
        <v>71568.286500000002</v>
      </c>
      <c r="H1033" s="2">
        <f t="shared" si="19"/>
        <v>0.45000000001164153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4706.47</v>
      </c>
      <c r="D1034" s="1">
        <f>BILANCA!E56</f>
        <v>4706.47</v>
      </c>
      <c r="E1034" s="1">
        <v>0</v>
      </c>
      <c r="F1034" s="1">
        <v>0</v>
      </c>
      <c r="G1034" s="2">
        <f t="shared" si="22"/>
        <v>720.08990999999992</v>
      </c>
      <c r="H1034" s="2">
        <f t="shared" si="19"/>
        <v>0.94000000000050932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4706.47</v>
      </c>
      <c r="D1035" s="1">
        <f>BILANCA!E57</f>
        <v>4706.47</v>
      </c>
      <c r="E1035" s="1">
        <v>0</v>
      </c>
      <c r="F1035" s="1">
        <v>0</v>
      </c>
      <c r="G1035" s="2">
        <f t="shared" si="22"/>
        <v>734.20932000000005</v>
      </c>
      <c r="H1035" s="2">
        <f t="shared" si="19"/>
        <v>0.94000000000050932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2323543.5</v>
      </c>
      <c r="D1046" s="1">
        <f>BILANCA!E68</f>
        <v>5002830.84</v>
      </c>
      <c r="E1046" s="1">
        <v>0</v>
      </c>
      <c r="F1046" s="1">
        <v>0</v>
      </c>
      <c r="G1046" s="2">
        <f t="shared" si="22"/>
        <v>776739.92634000001</v>
      </c>
      <c r="H1046" s="2">
        <f t="shared" si="19"/>
        <v>0.66000000014901161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71678.740000000005</v>
      </c>
      <c r="D1047" s="1">
        <f>BILANCA!E69</f>
        <v>81850.92</v>
      </c>
      <c r="E1047" s="1">
        <v>0</v>
      </c>
      <c r="F1047" s="1">
        <v>0</v>
      </c>
      <c r="G1047" s="2">
        <f t="shared" si="22"/>
        <v>15064.357120000001</v>
      </c>
      <c r="H1047" s="2">
        <f t="shared" si="19"/>
        <v>0.33999999999650754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71582.710000000006</v>
      </c>
      <c r="D1048" s="1">
        <f>BILANCA!E70</f>
        <v>81717.63</v>
      </c>
      <c r="E1048" s="1">
        <v>0</v>
      </c>
      <c r="F1048" s="1">
        <v>0</v>
      </c>
      <c r="G1048" s="2">
        <f t="shared" si="22"/>
        <v>15276.16805</v>
      </c>
      <c r="H1048" s="2">
        <f t="shared" si="19"/>
        <v>0.65999999998894054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71582.710000000006</v>
      </c>
      <c r="D1050" s="1">
        <f>BILANCA!E72</f>
        <v>81717.63</v>
      </c>
      <c r="E1050" s="1">
        <v>0</v>
      </c>
      <c r="F1050" s="1">
        <v>0</v>
      </c>
      <c r="G1050" s="2">
        <f t="shared" si="22"/>
        <v>15746.203990000002</v>
      </c>
      <c r="H1050" s="2">
        <f t="shared" si="19"/>
        <v>0.65999999998894054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96.03</v>
      </c>
      <c r="D1054" s="1">
        <f>BILANCA!E76</f>
        <v>133.29</v>
      </c>
      <c r="E1054" s="1">
        <v>0</v>
      </c>
      <c r="F1054" s="1">
        <v>0</v>
      </c>
      <c r="G1054" s="2">
        <f t="shared" si="22"/>
        <v>25.745309999999996</v>
      </c>
      <c r="H1054" s="2">
        <f t="shared" si="19"/>
        <v>0.31999999999999318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67095.760000000009</v>
      </c>
      <c r="D1056" s="1">
        <f>BILANCA!E78</f>
        <v>53820.869999999995</v>
      </c>
      <c r="E1056" s="1">
        <v>0</v>
      </c>
      <c r="F1056" s="1">
        <v>0</v>
      </c>
      <c r="G1056" s="2">
        <f t="shared" si="22"/>
        <v>12755.8375</v>
      </c>
      <c r="H1056" s="2">
        <f t="shared" si="19"/>
        <v>0.36999999999534339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2613.16</v>
      </c>
      <c r="D1061" s="1">
        <f>BILANCA!E83</f>
        <v>2513.6999999999998</v>
      </c>
      <c r="E1061" s="1">
        <v>0</v>
      </c>
      <c r="F1061" s="1">
        <v>0</v>
      </c>
      <c r="G1061" s="2">
        <f t="shared" si="22"/>
        <v>595.96367999999995</v>
      </c>
      <c r="H1061" s="2">
        <f t="shared" si="19"/>
        <v>0.46000000000003638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2755.52</v>
      </c>
      <c r="D1062" s="1">
        <f>BILANCA!E84</f>
        <v>2722.08</v>
      </c>
      <c r="E1062" s="1">
        <v>0</v>
      </c>
      <c r="F1062" s="1">
        <v>0</v>
      </c>
      <c r="G1062" s="2">
        <f t="shared" si="22"/>
        <v>647.77472</v>
      </c>
      <c r="H1062" s="2">
        <f t="shared" si="19"/>
        <v>0.55999999999994543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61727.08</v>
      </c>
      <c r="D1064" s="1">
        <f>BILANCA!E86</f>
        <v>48585.09</v>
      </c>
      <c r="E1064" s="1">
        <v>0</v>
      </c>
      <c r="F1064" s="1">
        <v>0</v>
      </c>
      <c r="G1064" s="2">
        <f t="shared" si="22"/>
        <v>12870.67806</v>
      </c>
      <c r="H1064" s="2">
        <f t="shared" si="19"/>
        <v>0.16999999999825377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3650.23</v>
      </c>
      <c r="D1065" s="1">
        <f>BILANCA!E87</f>
        <v>3650.23</v>
      </c>
      <c r="E1065" s="1">
        <v>0</v>
      </c>
      <c r="F1065" s="1">
        <v>0</v>
      </c>
      <c r="G1065" s="2">
        <f t="shared" si="22"/>
        <v>897.95658000000003</v>
      </c>
      <c r="H1065" s="2">
        <f t="shared" si="19"/>
        <v>0.46000000000003638</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3650.23</v>
      </c>
      <c r="D1066" s="1">
        <f>BILANCA!E88</f>
        <v>3650.23</v>
      </c>
      <c r="E1066" s="1">
        <v>0</v>
      </c>
      <c r="F1066" s="1">
        <v>0</v>
      </c>
      <c r="G1066" s="2">
        <f t="shared" si="22"/>
        <v>908.90726999999993</v>
      </c>
      <c r="H1066" s="2">
        <f t="shared" si="19"/>
        <v>0.46000000000003638</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3650.23</v>
      </c>
      <c r="D1072" s="1">
        <f>BILANCA!E94</f>
        <v>3650.23</v>
      </c>
      <c r="E1072" s="1">
        <v>0</v>
      </c>
      <c r="F1072" s="1">
        <v>0</v>
      </c>
      <c r="G1072" s="2">
        <f t="shared" si="22"/>
        <v>974.61140999999998</v>
      </c>
      <c r="H1072" s="2">
        <f t="shared" si="23"/>
        <v>0.46000000000003638</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914964.5</v>
      </c>
      <c r="D1112" s="1">
        <f>BILANCA!E134</f>
        <v>914964.5</v>
      </c>
      <c r="E1112" s="1">
        <v>0</v>
      </c>
      <c r="F1112" s="1">
        <v>0</v>
      </c>
      <c r="G1112" s="2">
        <f t="shared" si="22"/>
        <v>354091.26150000002</v>
      </c>
      <c r="H1112" s="2">
        <f t="shared" si="23"/>
        <v>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914964.5</v>
      </c>
      <c r="D1113" s="1">
        <f>BILANCA!E135</f>
        <v>914964.5</v>
      </c>
      <c r="E1113" s="1">
        <v>0</v>
      </c>
      <c r="F1113" s="1">
        <v>0</v>
      </c>
      <c r="G1113" s="2">
        <f t="shared" si="22"/>
        <v>356836.15500000003</v>
      </c>
      <c r="H1113" s="2">
        <f t="shared" si="23"/>
        <v>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914964.5</v>
      </c>
      <c r="D1117" s="1">
        <f>BILANCA!E139</f>
        <v>914964.5</v>
      </c>
      <c r="E1117" s="1">
        <v>0</v>
      </c>
      <c r="F1117" s="1">
        <v>0</v>
      </c>
      <c r="G1117" s="2">
        <f t="shared" si="22"/>
        <v>367815.72899999999</v>
      </c>
      <c r="H1117" s="2">
        <f t="shared" si="23"/>
        <v>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1157187.0499999998</v>
      </c>
      <c r="D1124" s="1">
        <f>BILANCA!E146</f>
        <v>2069937.5999999996</v>
      </c>
      <c r="E1124" s="1">
        <v>0</v>
      </c>
      <c r="F1124" s="1">
        <v>0</v>
      </c>
      <c r="G1124" s="2">
        <f t="shared" si="22"/>
        <v>746885.77724999981</v>
      </c>
      <c r="H1124" s="2">
        <f t="shared" si="23"/>
        <v>0.45000000018626451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543158.26</v>
      </c>
      <c r="D1125" s="1">
        <f>BILANCA!E147</f>
        <v>555568.31999999995</v>
      </c>
      <c r="E1125" s="1">
        <v>0</v>
      </c>
      <c r="F1125" s="1">
        <v>0</v>
      </c>
      <c r="G1125" s="2">
        <f t="shared" si="22"/>
        <v>234909.87579999998</v>
      </c>
      <c r="H1125" s="2">
        <f t="shared" si="23"/>
        <v>0.57999999995809048</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966658.53</v>
      </c>
      <c r="D1136" s="1">
        <f>BILANCA!E158</f>
        <v>1231881.51</v>
      </c>
      <c r="E1136" s="1">
        <v>0</v>
      </c>
      <c r="F1136" s="1">
        <v>0</v>
      </c>
      <c r="G1136" s="2">
        <f t="shared" si="22"/>
        <v>524854.49714999995</v>
      </c>
      <c r="H1136" s="2">
        <f t="shared" si="23"/>
        <v>0.9599999999627471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1848696.15</v>
      </c>
      <c r="D1137" s="1">
        <f>BILANCA!E159</f>
        <v>2614822.84</v>
      </c>
      <c r="E1137" s="1">
        <v>0</v>
      </c>
      <c r="F1137" s="1">
        <v>0</v>
      </c>
      <c r="G1137" s="2">
        <f t="shared" si="22"/>
        <v>1090064.64182</v>
      </c>
      <c r="H1137" s="2">
        <f t="shared" si="23"/>
        <v>0.31000000005587935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189602.48</v>
      </c>
      <c r="D1138" s="1">
        <f>BILANCA!E160</f>
        <v>196768.39</v>
      </c>
      <c r="E1138" s="1">
        <v>0</v>
      </c>
      <c r="F1138" s="1">
        <v>0</v>
      </c>
      <c r="G1138" s="2">
        <f t="shared" si="22"/>
        <v>90386.585300000006</v>
      </c>
      <c r="H1138" s="2">
        <f t="shared" si="23"/>
        <v>0.87000000002444722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166</v>
      </c>
      <c r="D1140" s="1">
        <f>BILANCA!E162</f>
        <v>166</v>
      </c>
      <c r="E1140" s="1">
        <v>0</v>
      </c>
      <c r="F1140" s="1">
        <v>0</v>
      </c>
      <c r="G1140" s="2">
        <f t="shared" si="22"/>
        <v>78.186000000000007</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2391094.37</v>
      </c>
      <c r="D1141" s="1">
        <f>BILANCA!E163</f>
        <v>2529269.46</v>
      </c>
      <c r="E1141" s="1">
        <v>0</v>
      </c>
      <c r="F1141" s="1">
        <v>0</v>
      </c>
      <c r="G1141" s="2">
        <f t="shared" si="22"/>
        <v>1177042.0598200001</v>
      </c>
      <c r="H1141" s="2">
        <f t="shared" si="23"/>
        <v>0.83000000007450581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108967.21999999999</v>
      </c>
      <c r="D1142" s="1">
        <f>BILANCA!E164</f>
        <v>1878606.7200000002</v>
      </c>
      <c r="E1142" s="1">
        <v>0</v>
      </c>
      <c r="F1142" s="1">
        <v>0</v>
      </c>
      <c r="G1142" s="2">
        <f t="shared" si="22"/>
        <v>614722.7249400001</v>
      </c>
      <c r="H1142" s="2">
        <f t="shared" si="23"/>
        <v>0.49999999978172127</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106261.29</v>
      </c>
      <c r="D1143" s="1">
        <f>BILANCA!E165</f>
        <v>1862455.62</v>
      </c>
      <c r="E1143" s="1">
        <v>0</v>
      </c>
      <c r="F1143" s="1">
        <v>0</v>
      </c>
      <c r="G1143" s="2">
        <f t="shared" si="22"/>
        <v>612987.60480000009</v>
      </c>
      <c r="H1143" s="2">
        <f t="shared" si="23"/>
        <v>0.66999999988183845</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2705.93</v>
      </c>
      <c r="D1144" s="1">
        <f>BILANCA!E166</f>
        <v>16151.1</v>
      </c>
      <c r="E1144" s="1">
        <v>0</v>
      </c>
      <c r="F1144" s="1">
        <v>0</v>
      </c>
      <c r="G1144" s="2">
        <f t="shared" si="22"/>
        <v>5636.3089300000001</v>
      </c>
      <c r="H1144" s="2">
        <f t="shared" si="23"/>
        <v>0.17000000000052751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30293954</v>
      </c>
      <c r="D1152" s="1">
        <f>BILANCA!E175</f>
        <v>35484096.530000001</v>
      </c>
      <c r="E1152" s="1">
        <v>0</v>
      </c>
      <c r="F1152" s="1">
        <v>0</v>
      </c>
      <c r="G1152" s="2">
        <f t="shared" si="22"/>
        <v>17113302.85314</v>
      </c>
      <c r="H1152" s="2">
        <f t="shared" si="23"/>
        <v>0.4699999988079071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7129786</v>
      </c>
      <c r="D1153" s="1">
        <f>BILANCA!E176</f>
        <v>7295561.25</v>
      </c>
      <c r="E1153" s="1">
        <v>0</v>
      </c>
      <c r="F1153" s="1">
        <v>0</v>
      </c>
      <c r="G1153" s="2">
        <f t="shared" si="22"/>
        <v>3692554.4450000003</v>
      </c>
      <c r="H1153" s="2">
        <f t="shared" si="23"/>
        <v>0.25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1354166.77</v>
      </c>
      <c r="D1154" s="1">
        <f>BILANCA!E177</f>
        <v>1165409.97</v>
      </c>
      <c r="E1154" s="1">
        <v>0</v>
      </c>
      <c r="F1154" s="1">
        <v>0</v>
      </c>
      <c r="G1154" s="2">
        <f t="shared" si="22"/>
        <v>630132.72741000005</v>
      </c>
      <c r="H1154" s="2">
        <f t="shared" si="23"/>
        <v>0.26000000000931323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166237.69</v>
      </c>
      <c r="D1155" s="1">
        <f>BILANCA!E178</f>
        <v>193820.84</v>
      </c>
      <c r="E1155" s="1">
        <v>0</v>
      </c>
      <c r="F1155" s="1">
        <v>0</v>
      </c>
      <c r="G1155" s="2">
        <f t="shared" si="22"/>
        <v>95267.251639999988</v>
      </c>
      <c r="H1155" s="2">
        <f t="shared" si="23"/>
        <v>0.47000000000116415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972763.42</v>
      </c>
      <c r="D1156" s="1">
        <f>BILANCA!E179</f>
        <v>613719.05000000005</v>
      </c>
      <c r="E1156" s="1">
        <v>0</v>
      </c>
      <c r="F1156" s="1">
        <v>0</v>
      </c>
      <c r="G1156" s="2">
        <f t="shared" si="22"/>
        <v>380634.86296</v>
      </c>
      <c r="H1156" s="2">
        <f t="shared" si="23"/>
        <v>0.47000000008847564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48263.39</v>
      </c>
      <c r="D1157" s="1">
        <f>BILANCA!E180</f>
        <v>40608.869999999995</v>
      </c>
      <c r="E1157" s="1">
        <v>0</v>
      </c>
      <c r="F1157" s="1">
        <v>0</v>
      </c>
      <c r="G1157" s="2">
        <f t="shared" si="22"/>
        <v>22529.716619999999</v>
      </c>
      <c r="H1157" s="2">
        <f t="shared" si="23"/>
        <v>0.52000000000407454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9126.09</v>
      </c>
      <c r="D1159" s="1">
        <f>BILANCA!E182</f>
        <v>4010.92</v>
      </c>
      <c r="E1159" s="1">
        <v>0</v>
      </c>
      <c r="F1159" s="1">
        <v>0</v>
      </c>
      <c r="G1159" s="2">
        <f t="shared" si="22"/>
        <v>3018.03568</v>
      </c>
      <c r="H1159" s="2">
        <f t="shared" si="23"/>
        <v>0.17000000000007276</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39137.300000000003</v>
      </c>
      <c r="D1160" s="1">
        <f>BILANCA!E183</f>
        <v>36597.949999999997</v>
      </c>
      <c r="E1160" s="1">
        <v>0</v>
      </c>
      <c r="F1160" s="1">
        <v>0</v>
      </c>
      <c r="G1160" s="2">
        <f t="shared" si="22"/>
        <v>19882.9764</v>
      </c>
      <c r="H1160" s="2">
        <f t="shared" si="23"/>
        <v>0.35000000000582077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49478.02</v>
      </c>
      <c r="E1162" s="1">
        <v>0</v>
      </c>
      <c r="F1162" s="1">
        <v>0</v>
      </c>
      <c r="G1162" s="2">
        <f>B1162/1000*C1162+B1162/500*D1162</f>
        <v>17713.131159999997</v>
      </c>
      <c r="H1162" s="2">
        <f>ABS(C1162-ROUND(C1162,0))+ABS(D1162-ROUND(D1162,0))</f>
        <v>1.9999999996798579E-2</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27051.919999999998</v>
      </c>
      <c r="E1163" s="1">
        <v>0</v>
      </c>
      <c r="F1163" s="1">
        <v>0</v>
      </c>
      <c r="G1163" s="2">
        <f t="shared" si="22"/>
        <v>9738.6911999999993</v>
      </c>
      <c r="H1163" s="2">
        <f t="shared" si="23"/>
        <v>8.000000000174623E-2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67664.820000000007</v>
      </c>
      <c r="D1164" s="1">
        <f>BILANCA!E187</f>
        <v>58042.94</v>
      </c>
      <c r="E1164" s="1">
        <v>0</v>
      </c>
      <c r="F1164" s="1">
        <v>0</v>
      </c>
      <c r="G1164" s="2">
        <f t="shared" si="22"/>
        <v>33258.876700000001</v>
      </c>
      <c r="H1164" s="2">
        <f t="shared" si="23"/>
        <v>0.23999999999068677</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99237.45</v>
      </c>
      <c r="D1165" s="1">
        <f>BILANCA!E188</f>
        <v>182688.33</v>
      </c>
      <c r="E1165" s="1">
        <v>0</v>
      </c>
      <c r="F1165" s="1">
        <v>0</v>
      </c>
      <c r="G1165" s="2">
        <f t="shared" si="22"/>
        <v>84559.768019999989</v>
      </c>
      <c r="H1165" s="2">
        <f t="shared" si="23"/>
        <v>0.77999999998428393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1010026.29</v>
      </c>
      <c r="D1166" s="1">
        <f>BILANCA!E189</f>
        <v>1132738.8400000001</v>
      </c>
      <c r="E1166" s="1">
        <v>0</v>
      </c>
      <c r="F1166" s="1">
        <v>0</v>
      </c>
      <c r="G1166" s="2">
        <f t="shared" si="22"/>
        <v>599417.22650999995</v>
      </c>
      <c r="H1166" s="2">
        <f t="shared" si="23"/>
        <v>0.44999999995343387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753079.29</v>
      </c>
      <c r="D1167" s="1">
        <f>BILANCA!E190</f>
        <v>884382.06</v>
      </c>
      <c r="E1167" s="1">
        <v>0</v>
      </c>
      <c r="F1167" s="1">
        <v>0</v>
      </c>
      <c r="G1167" s="2">
        <f t="shared" si="22"/>
        <v>464019.18744000001</v>
      </c>
      <c r="H1167" s="2">
        <f t="shared" si="23"/>
        <v>0.35000000009313226</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753079.29</v>
      </c>
      <c r="D1168" s="1">
        <f>BILANCA!E191</f>
        <v>884382.06</v>
      </c>
      <c r="E1168" s="1">
        <v>0</v>
      </c>
      <c r="F1168" s="1">
        <v>0</v>
      </c>
      <c r="G1168" s="2">
        <f t="shared" si="22"/>
        <v>466541.03085000004</v>
      </c>
      <c r="H1168" s="2">
        <f t="shared" si="23"/>
        <v>0.35000000009313226</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753079.29</v>
      </c>
      <c r="D1171" s="1">
        <f>BILANCA!E194</f>
        <v>884382.06</v>
      </c>
      <c r="E1171" s="1">
        <v>0</v>
      </c>
      <c r="F1171" s="1">
        <v>0</v>
      </c>
      <c r="G1171" s="2">
        <f t="shared" si="22"/>
        <v>474106.56108000001</v>
      </c>
      <c r="H1171" s="2">
        <f t="shared" si="23"/>
        <v>0.35000000009313226</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4012513.65</v>
      </c>
      <c r="D1183" s="1">
        <f>BILANCA!E206</f>
        <v>4113030.38</v>
      </c>
      <c r="E1183" s="1">
        <v>0</v>
      </c>
      <c r="F1183" s="1">
        <v>0</v>
      </c>
      <c r="G1183" s="2">
        <f t="shared" si="22"/>
        <v>2447714.8820000002</v>
      </c>
      <c r="H1183" s="2">
        <f t="shared" si="23"/>
        <v>0.72999999998137355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4012513.65</v>
      </c>
      <c r="D1184" s="1">
        <f>BILANCA!E207</f>
        <v>4113030.38</v>
      </c>
      <c r="E1184" s="1">
        <v>0</v>
      </c>
      <c r="F1184" s="1">
        <v>0</v>
      </c>
      <c r="G1184" s="2">
        <f t="shared" si="22"/>
        <v>2459953.4564100001</v>
      </c>
      <c r="H1184" s="2">
        <f t="shared" si="23"/>
        <v>0.72999999998137355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507465</v>
      </c>
      <c r="E1185" s="1">
        <v>0</v>
      </c>
      <c r="F1185" s="1">
        <v>0</v>
      </c>
      <c r="G1185" s="2">
        <f t="shared" si="22"/>
        <v>205015.86000000002</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3988829.56</v>
      </c>
      <c r="D1189" s="1">
        <f>BILANCA!E212</f>
        <v>3542468</v>
      </c>
      <c r="E1189" s="1">
        <v>0</v>
      </c>
      <c r="F1189" s="1">
        <v>0</v>
      </c>
      <c r="G1189" s="2">
        <f t="shared" si="22"/>
        <v>2281195.70536</v>
      </c>
      <c r="H1189" s="2">
        <f t="shared" si="23"/>
        <v>0.43999999994412065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39423.96</v>
      </c>
      <c r="E1191" s="1">
        <v>0</v>
      </c>
      <c r="F1191" s="1">
        <v>0</v>
      </c>
      <c r="G1191" s="2">
        <f t="shared" si="22"/>
        <v>16400.36736</v>
      </c>
      <c r="H1191" s="2">
        <f t="shared" si="23"/>
        <v>4.0000000000873115E-2</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23684.09</v>
      </c>
      <c r="D1194" s="1">
        <f>BILANCA!E217</f>
        <v>23673.42</v>
      </c>
      <c r="E1194" s="1">
        <v>0</v>
      </c>
      <c r="F1194" s="1">
        <v>0</v>
      </c>
      <c r="G1194" s="2">
        <f t="shared" si="22"/>
        <v>14987.526229999999</v>
      </c>
      <c r="H1194" s="2">
        <f t="shared" si="23"/>
        <v>0.50999999999839929</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23164168</v>
      </c>
      <c r="D1214" s="1">
        <f>BILANCA!E237</f>
        <v>28188535.279999997</v>
      </c>
      <c r="E1214" s="1">
        <v>0</v>
      </c>
      <c r="F1214" s="1">
        <v>0</v>
      </c>
      <c r="G1214" s="2">
        <f t="shared" si="22"/>
        <v>18374026.107359998</v>
      </c>
      <c r="H1214" s="2">
        <f t="shared" si="23"/>
        <v>0.2799999974668026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24983725.989999998</v>
      </c>
      <c r="D1215" s="1">
        <f>BILANCA!E238</f>
        <v>27357624.399999999</v>
      </c>
      <c r="E1215" s="1">
        <v>0</v>
      </c>
      <c r="F1215" s="1">
        <v>0</v>
      </c>
      <c r="G1215" s="2">
        <f t="shared" si="22"/>
        <v>18490162.151280001</v>
      </c>
      <c r="H1215" s="2">
        <f t="shared" si="23"/>
        <v>0.41000000014901161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28891679.68</v>
      </c>
      <c r="D1216" s="1">
        <f>BILANCA!E239</f>
        <v>31402534.879999999</v>
      </c>
      <c r="E1216" s="1">
        <v>0</v>
      </c>
      <c r="F1216" s="1">
        <v>0</v>
      </c>
      <c r="G1216" s="2">
        <f t="shared" si="22"/>
        <v>21365342.619520001</v>
      </c>
      <c r="H1216" s="2">
        <f t="shared" si="23"/>
        <v>0.44000000134110451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28891679.68</v>
      </c>
      <c r="D1217" s="1">
        <f>BILANCA!E240</f>
        <v>31402534.879999999</v>
      </c>
      <c r="E1217" s="1">
        <v>0</v>
      </c>
      <c r="F1217" s="1">
        <v>0</v>
      </c>
      <c r="G1217" s="2">
        <f t="shared" si="22"/>
        <v>21457039.368960001</v>
      </c>
      <c r="H1217" s="2">
        <f t="shared" si="23"/>
        <v>0.44000000134110451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3907953.69</v>
      </c>
      <c r="D1219" s="1">
        <f>BILANCA!E242</f>
        <v>4044910.48</v>
      </c>
      <c r="E1219" s="1">
        <v>0</v>
      </c>
      <c r="F1219" s="1">
        <v>0</v>
      </c>
      <c r="G1219" s="2">
        <f t="shared" si="22"/>
        <v>2831474.8174000001</v>
      </c>
      <c r="H1219" s="2">
        <f t="shared" si="23"/>
        <v>0.7900000000372529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107716.36</v>
      </c>
      <c r="D1220" s="1">
        <f>BILANCA!E243</f>
        <v>63097.38</v>
      </c>
      <c r="E1220" s="1">
        <v>0</v>
      </c>
      <c r="F1220" s="1">
        <v>0</v>
      </c>
      <c r="G1220" s="2">
        <f t="shared" si="22"/>
        <v>55436.935439999994</v>
      </c>
      <c r="H1220" s="2">
        <f t="shared" si="23"/>
        <v>0.73999999999796273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3800237.33</v>
      </c>
      <c r="D1221" s="1">
        <f>BILANCA!E244</f>
        <v>3981813.1</v>
      </c>
      <c r="E1221" s="1">
        <v>0</v>
      </c>
      <c r="F1221" s="1">
        <v>0</v>
      </c>
      <c r="G1221" s="2">
        <f t="shared" si="22"/>
        <v>2799799.5201400002</v>
      </c>
      <c r="H1221" s="2">
        <f t="shared" si="23"/>
        <v>0.43000000016763806</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-3054428.25</v>
      </c>
      <c r="D1222" s="1">
        <f>BILANCA!E245</f>
        <v>-3057913.5699999994</v>
      </c>
      <c r="E1222" s="1">
        <v>0</v>
      </c>
      <c r="F1222" s="1">
        <v>0</v>
      </c>
      <c r="G1222" s="2">
        <f t="shared" si="22"/>
        <v>-2191691.0382099994</v>
      </c>
      <c r="H1222" s="2">
        <f t="shared" si="23"/>
        <v>0.68000000063329935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5843918.6500000004</v>
      </c>
      <c r="D1223" s="1">
        <f>BILANCA!E246</f>
        <v>7626651.1299999999</v>
      </c>
      <c r="E1223" s="1">
        <v>0</v>
      </c>
      <c r="F1223" s="1">
        <v>0</v>
      </c>
      <c r="G1223" s="2">
        <f t="shared" si="22"/>
        <v>5063333.0183999995</v>
      </c>
      <c r="H1223" s="2">
        <f t="shared" si="23"/>
        <v>0.47999999951571226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2691609.34</v>
      </c>
      <c r="D1224" s="1">
        <f>BILANCA!E247</f>
        <v>4296811.72</v>
      </c>
      <c r="E1224" s="1">
        <v>0</v>
      </c>
      <c r="F1224" s="1">
        <v>0</v>
      </c>
      <c r="G1224" s="2">
        <f t="shared" si="22"/>
        <v>2719741.0999799999</v>
      </c>
      <c r="H1224" s="2">
        <f t="shared" si="23"/>
        <v>0.62000000011175871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3152309.31</v>
      </c>
      <c r="D1226" s="1">
        <f>BILANCA!E249</f>
        <v>3329839.41</v>
      </c>
      <c r="E1226" s="1">
        <v>0</v>
      </c>
      <c r="F1226" s="1">
        <v>0</v>
      </c>
      <c r="G1226" s="2">
        <f t="shared" si="22"/>
        <v>2384313.1155900001</v>
      </c>
      <c r="H1226" s="2">
        <f t="shared" si="23"/>
        <v>0.72000000020489097</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8898346.9000000004</v>
      </c>
      <c r="D1227" s="1">
        <f>BILANCA!E250</f>
        <v>10684564.699999999</v>
      </c>
      <c r="E1227" s="1">
        <v>0</v>
      </c>
      <c r="F1227" s="1">
        <v>0</v>
      </c>
      <c r="G1227" s="2">
        <f t="shared" si="22"/>
        <v>7385264.2171999998</v>
      </c>
      <c r="H1227" s="2">
        <f t="shared" si="23"/>
        <v>0.40000000037252903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8898346.9000000004</v>
      </c>
      <c r="D1229" s="1">
        <f>BILANCA!E252</f>
        <v>10684564.699999999</v>
      </c>
      <c r="E1229" s="1">
        <v>0</v>
      </c>
      <c r="F1229" s="1">
        <v>0</v>
      </c>
      <c r="G1229" s="2">
        <f t="shared" si="22"/>
        <v>7445799.1698000003</v>
      </c>
      <c r="H1229" s="2">
        <f t="shared" si="23"/>
        <v>0.40000000037252903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1219653.42</v>
      </c>
      <c r="D1232" s="1">
        <f>BILANCA!E255</f>
        <v>2090491.27</v>
      </c>
      <c r="E1232" s="1">
        <v>0</v>
      </c>
      <c r="F1232" s="1">
        <v>0</v>
      </c>
      <c r="G1232" s="2">
        <f t="shared" si="22"/>
        <v>1344758.3540400001</v>
      </c>
      <c r="H1232" s="2">
        <f t="shared" si="23"/>
        <v>0.68999999994412065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15216.84</v>
      </c>
      <c r="D1233" s="1">
        <f>BILANCA!E256</f>
        <v>1798333.18</v>
      </c>
      <c r="E1233" s="1">
        <v>0</v>
      </c>
      <c r="F1233" s="1">
        <v>0</v>
      </c>
      <c r="G1233" s="2">
        <f t="shared" si="22"/>
        <v>902970.79999999993</v>
      </c>
      <c r="H1233" s="2">
        <f t="shared" si="23"/>
        <v>0.3399999999346619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9676623.0299999993</v>
      </c>
      <c r="D1236" s="1">
        <f>BILANCA!E259</f>
        <v>8550843.3300000001</v>
      </c>
      <c r="E1236" s="1">
        <v>0</v>
      </c>
      <c r="F1236" s="1">
        <v>0</v>
      </c>
      <c r="G1236" s="2">
        <f t="shared" si="22"/>
        <v>6774912.3515700009</v>
      </c>
      <c r="H1236" s="2">
        <f t="shared" si="23"/>
        <v>0.35999999940395355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9676623.0299999993</v>
      </c>
      <c r="D1237" s="1">
        <f>BILANCA!E260</f>
        <v>8550843.3300000001</v>
      </c>
      <c r="E1237" s="1">
        <v>0</v>
      </c>
      <c r="F1237" s="1">
        <v>0</v>
      </c>
      <c r="G1237" s="2">
        <f t="shared" si="22"/>
        <v>6801690.6612600004</v>
      </c>
      <c r="H1237" s="2">
        <f t="shared" si="23"/>
        <v>0.35999999940395355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3650.23</v>
      </c>
      <c r="D1238" s="1">
        <f>BILANCA!E262</f>
        <v>3650.23</v>
      </c>
      <c r="E1238" s="1">
        <v>0</v>
      </c>
      <c r="F1238" s="1">
        <v>0</v>
      </c>
      <c r="G1238" s="2">
        <f t="shared" si="22"/>
        <v>2792.4259500000003</v>
      </c>
      <c r="H1238" s="2">
        <f t="shared" si="23"/>
        <v>0.46000000000003638</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3225998.87</v>
      </c>
      <c r="D1240" s="1">
        <f>BILANCA!E264</f>
        <v>4165577.44</v>
      </c>
      <c r="E1240" s="1">
        <v>0</v>
      </c>
      <c r="F1240" s="1">
        <v>0</v>
      </c>
      <c r="G1240" s="2">
        <f t="shared" si="22"/>
        <v>2970188.5137499999</v>
      </c>
      <c r="H1240" s="2">
        <f t="shared" si="23"/>
        <v>0.56999999983236194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322282.55</v>
      </c>
      <c r="D1241" s="1">
        <f>BILANCA!E265</f>
        <v>433629.62</v>
      </c>
      <c r="E1241" s="1">
        <v>0</v>
      </c>
      <c r="F1241" s="1">
        <v>0</v>
      </c>
      <c r="G1241" s="2">
        <f t="shared" si="22"/>
        <v>306901.78181999997</v>
      </c>
      <c r="H1241" s="2">
        <f t="shared" si="23"/>
        <v>0.83000000001629815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87843.96</v>
      </c>
      <c r="D1242" s="1">
        <f>BILANCA!E266</f>
        <v>85678.31</v>
      </c>
      <c r="E1242" s="1">
        <v>0</v>
      </c>
      <c r="F1242" s="1">
        <v>0</v>
      </c>
      <c r="G1242" s="2">
        <f t="shared" ref="G1242:G1479" si="24">B1242/1000*C1242+B1242/500*D1242</f>
        <v>67132.950219999999</v>
      </c>
      <c r="H1242" s="2">
        <f t="shared" si="23"/>
        <v>0.34999999999126885</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21123.26</v>
      </c>
      <c r="D1243" s="1">
        <f>BILANCA!E267</f>
        <v>1792928.41</v>
      </c>
      <c r="E1243" s="1">
        <v>0</v>
      </c>
      <c r="F1243" s="1">
        <v>0</v>
      </c>
      <c r="G1243" s="2">
        <f t="shared" si="24"/>
        <v>937814.82079999999</v>
      </c>
      <c r="H1243" s="2">
        <f t="shared" si="23"/>
        <v>0.66999999991458026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4655.93</v>
      </c>
      <c r="D1244" s="1">
        <f>BILANCA!E268</f>
        <v>5188.58</v>
      </c>
      <c r="E1244" s="1">
        <v>0</v>
      </c>
      <c r="F1244" s="1">
        <v>0</v>
      </c>
      <c r="G1244" s="2">
        <f t="shared" si="24"/>
        <v>3923.6364899999999</v>
      </c>
      <c r="H1244" s="2">
        <f t="shared" si="23"/>
        <v>0.48999999999978172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49547.99</v>
      </c>
      <c r="D1245" s="1">
        <f>BILANCA!E269</f>
        <v>42539.16</v>
      </c>
      <c r="E1245" s="1">
        <v>0</v>
      </c>
      <c r="F1245" s="1">
        <v>0</v>
      </c>
      <c r="G1245" s="2">
        <f t="shared" si="24"/>
        <v>35272.093220000002</v>
      </c>
      <c r="H1245" s="2">
        <f t="shared" si="23"/>
        <v>0.17000000000552973</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7523.16</v>
      </c>
      <c r="D1247" s="1">
        <f>BILANCA!E271</f>
        <v>857.35</v>
      </c>
      <c r="E1247" s="1">
        <v>0</v>
      </c>
      <c r="F1247" s="1">
        <v>0</v>
      </c>
      <c r="G1247" s="2">
        <f t="shared" si="24"/>
        <v>2438.79504</v>
      </c>
      <c r="H1247" s="2">
        <f t="shared" si="23"/>
        <v>0.50999999999987722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898040.61</v>
      </c>
      <c r="D1263" s="1">
        <f>BILANCA!E287</f>
        <v>751283.45</v>
      </c>
      <c r="E1263" s="1">
        <v>0</v>
      </c>
      <c r="F1263" s="1">
        <v>0</v>
      </c>
      <c r="G1263" s="2">
        <f t="shared" si="24"/>
        <v>672170.10279999999</v>
      </c>
      <c r="H1263" s="2">
        <f t="shared" si="23"/>
        <v>0.83999999996740371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456126.16</v>
      </c>
      <c r="D1264" s="1">
        <f>BILANCA!E288</f>
        <v>414126.52</v>
      </c>
      <c r="E1264" s="1">
        <v>0</v>
      </c>
      <c r="F1264" s="1">
        <v>0</v>
      </c>
      <c r="G1264" s="2">
        <f t="shared" si="24"/>
        <v>360910.55520000006</v>
      </c>
      <c r="H1264" s="2">
        <f t="shared" si="23"/>
        <v>0.63999999995576218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487700.15</v>
      </c>
      <c r="D1265" s="1">
        <f>BILANCA!E289</f>
        <v>748045.95</v>
      </c>
      <c r="E1265" s="1">
        <v>0</v>
      </c>
      <c r="F1265" s="1">
        <v>0</v>
      </c>
      <c r="G1265" s="2">
        <f t="shared" si="24"/>
        <v>559429.35809999995</v>
      </c>
      <c r="H1265" s="2">
        <f t="shared" si="23"/>
        <v>0.20000000006984919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522326.14</v>
      </c>
      <c r="D1266" s="1">
        <f>BILANCA!E290</f>
        <v>384692.89</v>
      </c>
      <c r="E1266" s="1">
        <v>0</v>
      </c>
      <c r="F1266" s="1">
        <v>0</v>
      </c>
      <c r="G1266" s="2">
        <f t="shared" si="24"/>
        <v>365554.47335999995</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753079.29</v>
      </c>
      <c r="D1268" s="1">
        <f>BILANCA!E292</f>
        <v>884382.06</v>
      </c>
      <c r="E1268" s="1">
        <v>0</v>
      </c>
      <c r="F1268" s="1">
        <v>0</v>
      </c>
      <c r="G1268" s="2">
        <f t="shared" si="24"/>
        <v>718725.37185</v>
      </c>
      <c r="H1268" s="2">
        <f t="shared" si="23"/>
        <v>0.35000000009313226</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84030.94</v>
      </c>
      <c r="D1269" s="1">
        <f>BILANCA!E293</f>
        <v>4113030.38</v>
      </c>
      <c r="E1269" s="1">
        <v>0</v>
      </c>
      <c r="F1269" s="1">
        <v>0</v>
      </c>
      <c r="G1269" s="2">
        <f t="shared" si="24"/>
        <v>2376686.2261999999</v>
      </c>
      <c r="H1269" s="2">
        <f t="shared" si="23"/>
        <v>0.43999999988591298</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3928482.71</v>
      </c>
      <c r="D1270" s="1">
        <f>BILANCA!E294</f>
        <v>0</v>
      </c>
      <c r="E1270" s="1">
        <v>0</v>
      </c>
      <c r="F1270" s="1">
        <v>0</v>
      </c>
      <c r="G1270" s="2">
        <f t="shared" si="24"/>
        <v>1127474.5377699998</v>
      </c>
      <c r="H1270" s="2">
        <f t="shared" si="23"/>
        <v>0.2900000000372529</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51187.48</v>
      </c>
      <c r="D1273" s="1">
        <f>BILANCA!E297</f>
        <v>109081.08</v>
      </c>
      <c r="E1273" s="1">
        <v>0</v>
      </c>
      <c r="F1273" s="1">
        <v>0</v>
      </c>
      <c r="G1273" s="2">
        <f t="shared" si="24"/>
        <v>78111.395599999989</v>
      </c>
      <c r="H1273" s="2">
        <f t="shared" si="23"/>
        <v>0.56000000000494765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5530.5</v>
      </c>
      <c r="E1274" s="1">
        <v>0</v>
      </c>
      <c r="F1274" s="1">
        <v>0</v>
      </c>
      <c r="G1274" s="2">
        <f t="shared" si="24"/>
        <v>3218.7509999999997</v>
      </c>
      <c r="H1274" s="2">
        <f t="shared" si="23"/>
        <v>0.5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26131.54</v>
      </c>
      <c r="D1275" s="1">
        <f>BILANCA!E299</f>
        <v>57866.09</v>
      </c>
      <c r="E1275" s="1">
        <v>0</v>
      </c>
      <c r="F1275" s="1">
        <v>0</v>
      </c>
      <c r="G1275" s="2">
        <f t="shared" si="24"/>
        <v>41424.206239999992</v>
      </c>
      <c r="H1275" s="2">
        <f t="shared" si="23"/>
        <v>0.54999999999563443</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3837732.03</v>
      </c>
      <c r="D1299" s="6">
        <f>'RAS-funkcijski'!E5</f>
        <v>5257144.5</v>
      </c>
      <c r="E1299" s="6">
        <v>0</v>
      </c>
      <c r="F1299" s="6">
        <v>0</v>
      </c>
      <c r="G1299" s="7">
        <f t="shared" si="24"/>
        <v>14352.02103</v>
      </c>
      <c r="H1299" s="7">
        <f t="shared" si="23"/>
        <v>0.52999999979510903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3371073.1799999997</v>
      </c>
      <c r="D1300" s="1">
        <f>'RAS-funkcijski'!E6</f>
        <v>4927765.83</v>
      </c>
      <c r="E1300" s="1">
        <v>0</v>
      </c>
      <c r="F1300" s="1">
        <v>0</v>
      </c>
      <c r="G1300" s="2">
        <f t="shared" si="24"/>
        <v>26453.20968</v>
      </c>
      <c r="H1300" s="2">
        <f t="shared" si="23"/>
        <v>0.34999999962747097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523628.34</v>
      </c>
      <c r="D1301" s="1">
        <f>'RAS-funkcijski'!E7</f>
        <v>1149648.19</v>
      </c>
      <c r="E1301" s="1">
        <v>0</v>
      </c>
      <c r="F1301" s="1">
        <v>0</v>
      </c>
      <c r="G1301" s="2">
        <f t="shared" si="24"/>
        <v>8468.7741600000008</v>
      </c>
      <c r="H1301" s="2">
        <f t="shared" si="23"/>
        <v>0.52999999996973202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2847444.84</v>
      </c>
      <c r="D1302" s="1">
        <f>'RAS-funkcijski'!E8</f>
        <v>3778117.64</v>
      </c>
      <c r="E1302" s="1">
        <v>0</v>
      </c>
      <c r="F1302" s="1">
        <v>0</v>
      </c>
      <c r="G1302" s="2">
        <f t="shared" si="24"/>
        <v>41614.720480000004</v>
      </c>
      <c r="H1302" s="2">
        <f t="shared" si="23"/>
        <v>0.52000000001862645</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430160.08</v>
      </c>
      <c r="D1307" s="1">
        <f>'RAS-funkcijski'!E13</f>
        <v>0</v>
      </c>
      <c r="E1307" s="1">
        <v>0</v>
      </c>
      <c r="F1307" s="1">
        <v>0</v>
      </c>
      <c r="G1307" s="2">
        <f t="shared" si="24"/>
        <v>3871.4407200000001</v>
      </c>
      <c r="H1307" s="2">
        <f t="shared" si="23"/>
        <v>8.0000000016298145E-2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430160.08</v>
      </c>
      <c r="D1310" s="1">
        <f>'RAS-funkcijski'!E16</f>
        <v>0</v>
      </c>
      <c r="E1310" s="1">
        <v>0</v>
      </c>
      <c r="F1310" s="1">
        <v>0</v>
      </c>
      <c r="G1310" s="2">
        <f t="shared" si="24"/>
        <v>5161.9209600000004</v>
      </c>
      <c r="H1310" s="2">
        <f t="shared" si="23"/>
        <v>8.0000000016298145E-2</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36498.769999999997</v>
      </c>
      <c r="D1313" s="1">
        <f>'RAS-funkcijski'!E19</f>
        <v>329378.67</v>
      </c>
      <c r="E1313" s="1">
        <v>0</v>
      </c>
      <c r="F1313" s="1">
        <v>0</v>
      </c>
      <c r="G1313" s="2">
        <f t="shared" si="24"/>
        <v>10428.84165</v>
      </c>
      <c r="H1313" s="2">
        <f t="shared" si="23"/>
        <v>0.56000000001949957</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558941.79</v>
      </c>
      <c r="D1322" s="1">
        <f>'RAS-funkcijski'!E28</f>
        <v>630195.88</v>
      </c>
      <c r="E1322" s="1">
        <v>0</v>
      </c>
      <c r="F1322" s="1">
        <v>0</v>
      </c>
      <c r="G1322" s="2">
        <f t="shared" si="24"/>
        <v>43664.0052</v>
      </c>
      <c r="H1322" s="2">
        <f t="shared" si="23"/>
        <v>0.32999999995809048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558819.75</v>
      </c>
      <c r="D1324" s="1">
        <f>'RAS-funkcijski'!E30</f>
        <v>630195.88</v>
      </c>
      <c r="E1324" s="1">
        <v>0</v>
      </c>
      <c r="F1324" s="1">
        <v>0</v>
      </c>
      <c r="G1324" s="2">
        <f t="shared" si="24"/>
        <v>47299.499259999997</v>
      </c>
      <c r="H1324" s="2">
        <f t="shared" si="23"/>
        <v>0.36999999999534339</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122.04</v>
      </c>
      <c r="D1328" s="1">
        <f>'RAS-funkcijski'!E34</f>
        <v>0</v>
      </c>
      <c r="E1328" s="1">
        <v>0</v>
      </c>
      <c r="F1328" s="1">
        <v>0</v>
      </c>
      <c r="G1328" s="2">
        <f t="shared" si="24"/>
        <v>3.6612</v>
      </c>
      <c r="H1328" s="2">
        <f t="shared" si="23"/>
        <v>4.0000000000006253E-2</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397162.32999999996</v>
      </c>
      <c r="D1329" s="1">
        <f>'RAS-funkcijski'!E35</f>
        <v>475078.04</v>
      </c>
      <c r="E1329" s="1">
        <v>0</v>
      </c>
      <c r="F1329" s="1">
        <v>0</v>
      </c>
      <c r="G1329" s="2">
        <f t="shared" si="24"/>
        <v>41766.870709999996</v>
      </c>
      <c r="H1329" s="2">
        <f t="shared" si="23"/>
        <v>0.36999999993713573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275750.57</v>
      </c>
      <c r="D1348" s="1">
        <f>'RAS-funkcijski'!E54</f>
        <v>294039.3</v>
      </c>
      <c r="E1348" s="1">
        <v>0</v>
      </c>
      <c r="F1348" s="1">
        <v>0</v>
      </c>
      <c r="G1348" s="2">
        <f t="shared" si="24"/>
        <v>43191.458500000001</v>
      </c>
      <c r="H1348" s="2">
        <f t="shared" si="27"/>
        <v>0.72999999998137355</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275750.57</v>
      </c>
      <c r="D1349" s="1">
        <f>'RAS-funkcijski'!E55</f>
        <v>294039.3</v>
      </c>
      <c r="E1349" s="1">
        <v>0</v>
      </c>
      <c r="F1349" s="1">
        <v>0</v>
      </c>
      <c r="G1349" s="2">
        <f t="shared" si="24"/>
        <v>44055.287669999998</v>
      </c>
      <c r="H1349" s="2">
        <f t="shared" si="27"/>
        <v>0.72999999998137355</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16590.349999999999</v>
      </c>
      <c r="D1355" s="1">
        <f>'RAS-funkcijski'!E61</f>
        <v>39850</v>
      </c>
      <c r="E1355" s="1">
        <v>0</v>
      </c>
      <c r="F1355" s="1">
        <v>0</v>
      </c>
      <c r="G1355" s="2">
        <f t="shared" si="24"/>
        <v>5488.5499500000005</v>
      </c>
      <c r="H1355" s="2">
        <f t="shared" si="27"/>
        <v>0.34999999999854481</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16590.349999999999</v>
      </c>
      <c r="D1358" s="1">
        <f>'RAS-funkcijski'!E64</f>
        <v>39850</v>
      </c>
      <c r="E1358" s="1">
        <v>0</v>
      </c>
      <c r="F1358" s="1">
        <v>0</v>
      </c>
      <c r="G1358" s="2">
        <f t="shared" si="24"/>
        <v>5777.4210000000003</v>
      </c>
      <c r="H1358" s="2">
        <f t="shared" si="27"/>
        <v>0.34999999999854481</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104821.41</v>
      </c>
      <c r="D1368" s="1">
        <f>'RAS-funkcijski'!E74</f>
        <v>141188.74</v>
      </c>
      <c r="E1368" s="1">
        <v>0</v>
      </c>
      <c r="F1368" s="1">
        <v>0</v>
      </c>
      <c r="G1368" s="2">
        <f t="shared" si="24"/>
        <v>27103.922300000002</v>
      </c>
      <c r="H1368" s="2">
        <f t="shared" si="27"/>
        <v>0.67000000001280569</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517643.65</v>
      </c>
      <c r="D1369" s="1">
        <f>'RAS-funkcijski'!E75</f>
        <v>1204241.6000000001</v>
      </c>
      <c r="E1369" s="1">
        <v>0</v>
      </c>
      <c r="F1369" s="1">
        <v>0</v>
      </c>
      <c r="G1369" s="2">
        <f t="shared" si="24"/>
        <v>207755.00635000001</v>
      </c>
      <c r="H1369" s="2">
        <f t="shared" si="27"/>
        <v>0.74999999988358468</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245617.75</v>
      </c>
      <c r="D1370" s="1">
        <f>'RAS-funkcijski'!E76</f>
        <v>341667.5</v>
      </c>
      <c r="E1370" s="1">
        <v>0</v>
      </c>
      <c r="F1370" s="1">
        <v>0</v>
      </c>
      <c r="G1370" s="2">
        <f t="shared" si="24"/>
        <v>66884.597999999998</v>
      </c>
      <c r="H1370" s="2">
        <f t="shared" si="27"/>
        <v>0.75</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49751.78</v>
      </c>
      <c r="D1371" s="1">
        <f>'RAS-funkcijski'!E77</f>
        <v>51838.23</v>
      </c>
      <c r="E1371" s="1">
        <v>0</v>
      </c>
      <c r="F1371" s="1">
        <v>0</v>
      </c>
      <c r="G1371" s="2">
        <f t="shared" si="24"/>
        <v>11200.26152</v>
      </c>
      <c r="H1371" s="2">
        <f t="shared" si="27"/>
        <v>0.45000000000436557</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26463.26</v>
      </c>
      <c r="D1372" s="1">
        <f>'RAS-funkcijski'!E78</f>
        <v>0</v>
      </c>
      <c r="E1372" s="1">
        <v>0</v>
      </c>
      <c r="F1372" s="1">
        <v>0</v>
      </c>
      <c r="G1372" s="2">
        <f t="shared" si="24"/>
        <v>1958.2812399999998</v>
      </c>
      <c r="H1372" s="2">
        <f t="shared" si="27"/>
        <v>0.25999999999839929</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195810.86</v>
      </c>
      <c r="D1375" s="1">
        <f>'RAS-funkcijski'!E81</f>
        <v>810735.87</v>
      </c>
      <c r="E1375" s="1">
        <v>0</v>
      </c>
      <c r="F1375" s="1">
        <v>0</v>
      </c>
      <c r="G1375" s="2">
        <f t="shared" si="24"/>
        <v>139930.76019999999</v>
      </c>
      <c r="H1375" s="2">
        <f t="shared" si="27"/>
        <v>0.27000000001862645</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713872.25</v>
      </c>
      <c r="D1376" s="1">
        <f>'RAS-funkcijski'!E82</f>
        <v>738502.38000000012</v>
      </c>
      <c r="E1376" s="1">
        <v>0</v>
      </c>
      <c r="F1376" s="1">
        <v>0</v>
      </c>
      <c r="G1376" s="2">
        <f t="shared" si="24"/>
        <v>170888.40678000002</v>
      </c>
      <c r="H1376" s="2">
        <f t="shared" si="27"/>
        <v>0.63000000012107193</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271655.34000000003</v>
      </c>
      <c r="D1377" s="1">
        <f>'RAS-funkcijski'!E83</f>
        <v>184822.66</v>
      </c>
      <c r="E1377" s="1">
        <v>0</v>
      </c>
      <c r="F1377" s="1">
        <v>0</v>
      </c>
      <c r="G1377" s="2">
        <f t="shared" si="24"/>
        <v>50662.752139999997</v>
      </c>
      <c r="H1377" s="2">
        <f t="shared" si="27"/>
        <v>0.68000000002211891</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104264.01</v>
      </c>
      <c r="D1378" s="1">
        <f>'RAS-funkcijski'!E84</f>
        <v>403149.22</v>
      </c>
      <c r="E1378" s="1">
        <v>0</v>
      </c>
      <c r="F1378" s="1">
        <v>0</v>
      </c>
      <c r="G1378" s="2">
        <f t="shared" si="24"/>
        <v>72844.995999999999</v>
      </c>
      <c r="H1378" s="2">
        <f t="shared" si="27"/>
        <v>0.22999999996682163</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75895.28</v>
      </c>
      <c r="D1379" s="1">
        <f>'RAS-funkcijski'!E85</f>
        <v>64369.94</v>
      </c>
      <c r="E1379" s="1">
        <v>0</v>
      </c>
      <c r="F1379" s="1">
        <v>0</v>
      </c>
      <c r="G1379" s="2">
        <f t="shared" si="24"/>
        <v>16575.447960000001</v>
      </c>
      <c r="H1379" s="2">
        <f t="shared" si="27"/>
        <v>0.33999999999650754</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262057.62</v>
      </c>
      <c r="D1380" s="1">
        <f>'RAS-funkcijski'!E86</f>
        <v>86160.56</v>
      </c>
      <c r="E1380" s="1">
        <v>0</v>
      </c>
      <c r="F1380" s="1">
        <v>0</v>
      </c>
      <c r="G1380" s="2">
        <f t="shared" si="24"/>
        <v>35619.056680000002</v>
      </c>
      <c r="H1380" s="2">
        <f t="shared" si="27"/>
        <v>0.82000000000698492</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15183.890000000001</v>
      </c>
      <c r="D1383" s="1">
        <f>'RAS-funkcijski'!E89</f>
        <v>15426.83</v>
      </c>
      <c r="E1383" s="1">
        <v>0</v>
      </c>
      <c r="F1383" s="1">
        <v>0</v>
      </c>
      <c r="G1383" s="2">
        <f t="shared" si="24"/>
        <v>3913.1917500000009</v>
      </c>
      <c r="H1383" s="2">
        <f t="shared" si="27"/>
        <v>0.27999999999883585</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14520.28</v>
      </c>
      <c r="D1398" s="1">
        <f>'RAS-funkcijski'!E104</f>
        <v>14726.83</v>
      </c>
      <c r="E1398" s="1">
        <v>0</v>
      </c>
      <c r="F1398" s="1">
        <v>0</v>
      </c>
      <c r="G1398" s="2">
        <f t="shared" si="24"/>
        <v>4397.3940000000002</v>
      </c>
      <c r="H1398" s="2">
        <f t="shared" si="27"/>
        <v>0.4500000000007276</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663.61</v>
      </c>
      <c r="D1399" s="1">
        <f>'RAS-funkcijski'!E105</f>
        <v>700</v>
      </c>
      <c r="E1399" s="1">
        <v>0</v>
      </c>
      <c r="F1399" s="1">
        <v>0</v>
      </c>
      <c r="G1399" s="2">
        <f t="shared" si="24"/>
        <v>208.42461000000003</v>
      </c>
      <c r="H1399" s="2">
        <f t="shared" si="27"/>
        <v>0.38999999999998636</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554751.64</v>
      </c>
      <c r="D1401" s="1">
        <f>'RAS-funkcijski'!E107</f>
        <v>712169.27</v>
      </c>
      <c r="E1401" s="1">
        <v>0</v>
      </c>
      <c r="F1401" s="1">
        <v>0</v>
      </c>
      <c r="G1401" s="2">
        <f t="shared" si="24"/>
        <v>203846.28853999998</v>
      </c>
      <c r="H1401" s="2">
        <f t="shared" si="27"/>
        <v>0.63000000000465661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205706.95</v>
      </c>
      <c r="D1402" s="1">
        <f>'RAS-funkcijski'!E108</f>
        <v>199085</v>
      </c>
      <c r="E1402" s="1">
        <v>0</v>
      </c>
      <c r="F1402" s="1">
        <v>0</v>
      </c>
      <c r="G1402" s="2">
        <f t="shared" si="24"/>
        <v>62803.202799999999</v>
      </c>
      <c r="H1402" s="2">
        <f t="shared" si="27"/>
        <v>4.9999999988358468E-2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343735.78</v>
      </c>
      <c r="D1403" s="1">
        <f>'RAS-funkcijski'!E109</f>
        <v>493336.83</v>
      </c>
      <c r="E1403" s="1">
        <v>0</v>
      </c>
      <c r="F1403" s="1">
        <v>0</v>
      </c>
      <c r="G1403" s="2">
        <f t="shared" si="24"/>
        <v>139692.99119999999</v>
      </c>
      <c r="H1403" s="2">
        <f t="shared" si="27"/>
        <v>0.38999999995576218</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5308.91</v>
      </c>
      <c r="D1407" s="1">
        <f>'RAS-funkcijski'!E113</f>
        <v>19747.439999999999</v>
      </c>
      <c r="E1407" s="1">
        <v>0</v>
      </c>
      <c r="F1407" s="1">
        <v>0</v>
      </c>
      <c r="G1407" s="2">
        <f t="shared" si="24"/>
        <v>4883.6131099999993</v>
      </c>
      <c r="H1407" s="2">
        <f t="shared" si="27"/>
        <v>0.52999999999883585</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1002717.21</v>
      </c>
      <c r="D1408" s="1">
        <f>'RAS-funkcijski'!E114</f>
        <v>1147038.1000000001</v>
      </c>
      <c r="E1408" s="1">
        <v>0</v>
      </c>
      <c r="F1408" s="1">
        <v>0</v>
      </c>
      <c r="G1408" s="2">
        <f t="shared" si="24"/>
        <v>362647.27510000003</v>
      </c>
      <c r="H1408" s="2">
        <f t="shared" si="27"/>
        <v>0.31000000005587935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884885.9</v>
      </c>
      <c r="D1409" s="1">
        <f>'RAS-funkcijski'!E115</f>
        <v>1147038.1000000001</v>
      </c>
      <c r="E1409" s="1">
        <v>0</v>
      </c>
      <c r="F1409" s="1">
        <v>0</v>
      </c>
      <c r="G1409" s="2">
        <f t="shared" si="24"/>
        <v>352864.79310000001</v>
      </c>
      <c r="H1409" s="2">
        <f t="shared" si="27"/>
        <v>0.20000000006984919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884885.9</v>
      </c>
      <c r="D1410" s="1">
        <f>'RAS-funkcijski'!E116</f>
        <v>1147038.1000000001</v>
      </c>
      <c r="E1410" s="1">
        <v>0</v>
      </c>
      <c r="F1410" s="1">
        <v>0</v>
      </c>
      <c r="G1410" s="2">
        <f t="shared" si="24"/>
        <v>356043.75520000001</v>
      </c>
      <c r="H1410" s="2">
        <f t="shared" si="27"/>
        <v>0.20000000006984919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117831.31</v>
      </c>
      <c r="D1416" s="1">
        <f>'RAS-funkcijski'!E122</f>
        <v>0</v>
      </c>
      <c r="E1416" s="1">
        <v>0</v>
      </c>
      <c r="F1416" s="1">
        <v>0</v>
      </c>
      <c r="G1416" s="2">
        <f t="shared" si="24"/>
        <v>13904.094579999999</v>
      </c>
      <c r="H1416" s="2">
        <f t="shared" si="27"/>
        <v>0.30999999999767169</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117831.31</v>
      </c>
      <c r="D1417" s="1">
        <f>'RAS-funkcijski'!E123</f>
        <v>0</v>
      </c>
      <c r="E1417" s="1">
        <v>0</v>
      </c>
      <c r="F1417" s="1">
        <v>0</v>
      </c>
      <c r="G1417" s="2">
        <f t="shared" si="24"/>
        <v>14021.925889999999</v>
      </c>
      <c r="H1417" s="2">
        <f t="shared" si="27"/>
        <v>0.30999999999767169</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269317.95</v>
      </c>
      <c r="D1423" s="1">
        <f>'RAS-funkcijski'!E129</f>
        <v>376406.64</v>
      </c>
      <c r="E1423" s="1">
        <v>0</v>
      </c>
      <c r="F1423" s="1">
        <v>0</v>
      </c>
      <c r="G1423" s="2">
        <f t="shared" si="24"/>
        <v>127766.40375</v>
      </c>
      <c r="H1423" s="2">
        <f t="shared" si="27"/>
        <v>0.40999999997438863</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179566.21</v>
      </c>
      <c r="D1432" s="1">
        <f>'RAS-funkcijski'!E138</f>
        <v>262578.07</v>
      </c>
      <c r="E1432" s="1">
        <v>0</v>
      </c>
      <c r="F1432" s="1">
        <v>0</v>
      </c>
      <c r="G1432" s="2">
        <f t="shared" si="24"/>
        <v>94432.794900000008</v>
      </c>
      <c r="H1432" s="2">
        <f t="shared" si="27"/>
        <v>0.27999999999883585</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89751.74</v>
      </c>
      <c r="D1434" s="1">
        <f>'RAS-funkcijski'!E140</f>
        <v>113828.57</v>
      </c>
      <c r="E1434" s="1">
        <v>0</v>
      </c>
      <c r="F1434" s="1">
        <v>0</v>
      </c>
      <c r="G1434" s="2">
        <f t="shared" si="24"/>
        <v>43167.607680000008</v>
      </c>
      <c r="H1434" s="2">
        <f t="shared" si="27"/>
        <v>0.68999999998777639</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7867322.7400000002</v>
      </c>
      <c r="D1435" s="13">
        <f>'RAS-funkcijski'!E141</f>
        <v>10556203.24</v>
      </c>
      <c r="E1435" s="13">
        <v>0</v>
      </c>
      <c r="F1435" s="13">
        <v>0</v>
      </c>
      <c r="G1435" s="14">
        <f t="shared" si="24"/>
        <v>3970222.9031400001</v>
      </c>
      <c r="H1435" s="14">
        <f t="shared" si="27"/>
        <v>0.5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186054.36</v>
      </c>
      <c r="D1436" s="6">
        <f>'P-VRIO'!E5</f>
        <v>0</v>
      </c>
      <c r="E1436" s="6">
        <v>0</v>
      </c>
      <c r="F1436" s="6">
        <v>0</v>
      </c>
      <c r="G1436" s="7">
        <f t="shared" si="24"/>
        <v>186.05436</v>
      </c>
      <c r="H1436" s="7">
        <f t="shared" si="27"/>
        <v>0.35999999998603016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186054.36</v>
      </c>
      <c r="D1453" s="1">
        <f>'P-VRIO'!E22</f>
        <v>0</v>
      </c>
      <c r="E1453" s="1">
        <v>0</v>
      </c>
      <c r="F1453" s="1">
        <v>0</v>
      </c>
      <c r="G1453" s="2">
        <f t="shared" si="24"/>
        <v>3348.9784799999993</v>
      </c>
      <c r="H1453" s="2">
        <f t="shared" si="27"/>
        <v>0.35999999998603016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186054.36</v>
      </c>
      <c r="D1454" s="1">
        <f>'P-VRIO'!E23</f>
        <v>0</v>
      </c>
      <c r="E1454" s="1">
        <v>0</v>
      </c>
      <c r="F1454" s="1">
        <v>0</v>
      </c>
      <c r="G1454" s="2">
        <f t="shared" si="24"/>
        <v>3535.0328399999999</v>
      </c>
      <c r="H1454" s="2">
        <f t="shared" si="27"/>
        <v>0.35999999998603016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186054.36</v>
      </c>
      <c r="D1455" s="1">
        <f>'P-VRIO'!E24</f>
        <v>0</v>
      </c>
      <c r="E1455" s="1">
        <v>0</v>
      </c>
      <c r="F1455" s="1">
        <v>0</v>
      </c>
      <c r="G1455" s="2">
        <f t="shared" si="24"/>
        <v>3721.0871999999999</v>
      </c>
      <c r="H1455" s="2">
        <f t="shared" si="27"/>
        <v>0.35999999998603016</v>
      </c>
      <c r="I1455" s="10">
        <f t="shared" ref="I1455:I1460" si="30">G1455*H1455</f>
        <v>1339.591391948017</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7129786.4800000004</v>
      </c>
      <c r="D1480" s="6"/>
      <c r="E1480" s="6">
        <v>0</v>
      </c>
      <c r="F1480" s="6">
        <v>0</v>
      </c>
      <c r="G1480" s="7">
        <f t="shared" ref="G1480:G1580" si="34">B1480/1000*C1480</f>
        <v>7129.7864800000007</v>
      </c>
      <c r="H1480" s="7">
        <f t="shared" ref="H1480:H1580" si="35">ABS(C1480-ROUND(C1480,0))</f>
        <v>0.48000000044703484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13015198.15</v>
      </c>
      <c r="D1481" s="1">
        <v>0</v>
      </c>
      <c r="E1481" s="1">
        <v>0</v>
      </c>
      <c r="F1481" s="1">
        <v>0</v>
      </c>
      <c r="G1481" s="2">
        <f t="shared" si="34"/>
        <v>26030.3963</v>
      </c>
      <c r="H1481" s="2">
        <f t="shared" si="35"/>
        <v>0.15000000037252903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7378551.8499999996</v>
      </c>
      <c r="D1483" s="1">
        <v>0</v>
      </c>
      <c r="E1483" s="1">
        <v>0</v>
      </c>
      <c r="F1483" s="1">
        <v>0</v>
      </c>
      <c r="G1483" s="2">
        <f t="shared" si="34"/>
        <v>29514.207399999999</v>
      </c>
      <c r="H1483" s="2">
        <f t="shared" si="35"/>
        <v>0.15000000037252903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2169626.9300000002</v>
      </c>
      <c r="D1484" s="1">
        <v>0</v>
      </c>
      <c r="E1484" s="1">
        <v>0</v>
      </c>
      <c r="F1484" s="1">
        <v>0</v>
      </c>
      <c r="G1484" s="2">
        <f t="shared" si="34"/>
        <v>10848.134650000002</v>
      </c>
      <c r="H1484" s="2">
        <f t="shared" si="35"/>
        <v>6.9999999832361937E-2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3641047.77</v>
      </c>
      <c r="D1485" s="1">
        <v>0</v>
      </c>
      <c r="E1485" s="1">
        <v>0</v>
      </c>
      <c r="F1485" s="1">
        <v>0</v>
      </c>
      <c r="G1485" s="2">
        <f t="shared" si="34"/>
        <v>21846.286619999999</v>
      </c>
      <c r="H1485" s="2">
        <f t="shared" si="35"/>
        <v>0.22999999998137355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118876.02</v>
      </c>
      <c r="D1486" s="1">
        <v>0</v>
      </c>
      <c r="E1486" s="1">
        <v>0</v>
      </c>
      <c r="F1486" s="1">
        <v>0</v>
      </c>
      <c r="G1486" s="2">
        <f t="shared" si="34"/>
        <v>832.13214000000005</v>
      </c>
      <c r="H1486" s="2">
        <f t="shared" si="35"/>
        <v>2.0000000004074536E-2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49478.02</v>
      </c>
      <c r="D1488" s="1">
        <v>0</v>
      </c>
      <c r="E1488" s="1">
        <v>0</v>
      </c>
      <c r="F1488" s="1">
        <v>0</v>
      </c>
      <c r="G1488" s="2">
        <f>B1488/1000*C1488</f>
        <v>445.30217999999996</v>
      </c>
      <c r="H1488" s="2">
        <f>ABS(C1488-ROUND(C1488,0))</f>
        <v>1.9999999996798579E-2</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403259.25</v>
      </c>
      <c r="D1489" s="1">
        <v>0</v>
      </c>
      <c r="E1489" s="1">
        <v>0</v>
      </c>
      <c r="F1489" s="1">
        <v>0</v>
      </c>
      <c r="G1489" s="2">
        <f t="shared" si="34"/>
        <v>4032.5925000000002</v>
      </c>
      <c r="H1489" s="2">
        <f t="shared" si="35"/>
        <v>0.25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8027</v>
      </c>
      <c r="D1490" s="1">
        <v>0</v>
      </c>
      <c r="E1490" s="1">
        <v>0</v>
      </c>
      <c r="F1490" s="1">
        <v>0</v>
      </c>
      <c r="G1490" s="2">
        <f t="shared" si="34"/>
        <v>88.296999999999997</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988236.86</v>
      </c>
      <c r="D1491" s="1">
        <v>0</v>
      </c>
      <c r="E1491" s="1">
        <v>0</v>
      </c>
      <c r="F1491" s="1">
        <v>0</v>
      </c>
      <c r="G1491" s="2">
        <f t="shared" si="34"/>
        <v>11858.84232</v>
      </c>
      <c r="H1491" s="2">
        <f t="shared" si="35"/>
        <v>0.14000000001396984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3203924.7</v>
      </c>
      <c r="D1492" s="1">
        <v>0</v>
      </c>
      <c r="E1492" s="1">
        <v>0</v>
      </c>
      <c r="F1492" s="1">
        <v>0</v>
      </c>
      <c r="G1492" s="2">
        <f t="shared" si="34"/>
        <v>41651.021099999998</v>
      </c>
      <c r="H1492" s="2">
        <f t="shared" si="35"/>
        <v>0.29999999981373549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2432721.6</v>
      </c>
      <c r="D1493" s="1">
        <v>0</v>
      </c>
      <c r="E1493" s="1">
        <v>0</v>
      </c>
      <c r="F1493" s="1">
        <v>0</v>
      </c>
      <c r="G1493" s="2">
        <f t="shared" si="34"/>
        <v>34058.102400000003</v>
      </c>
      <c r="H1493" s="2">
        <f t="shared" si="35"/>
        <v>0.39999999990686774</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1126799.8</v>
      </c>
      <c r="D1494" s="1">
        <v>0</v>
      </c>
      <c r="E1494" s="1">
        <v>0</v>
      </c>
      <c r="F1494" s="1">
        <v>0</v>
      </c>
      <c r="G1494" s="2">
        <f t="shared" si="34"/>
        <v>16901.996999999999</v>
      </c>
      <c r="H1494" s="2">
        <f t="shared" si="35"/>
        <v>0.19999999995343387</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1305921.8</v>
      </c>
      <c r="D1497" s="1">
        <v>0</v>
      </c>
      <c r="E1497" s="1">
        <v>0</v>
      </c>
      <c r="F1497" s="1">
        <v>0</v>
      </c>
      <c r="G1497" s="2">
        <f t="shared" si="34"/>
        <v>23506.592399999998</v>
      </c>
      <c r="H1497" s="2">
        <f t="shared" si="35"/>
        <v>0.19999999995343387</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12849423.379999997</v>
      </c>
      <c r="D1499" s="1">
        <v>0</v>
      </c>
      <c r="E1499" s="1">
        <v>0</v>
      </c>
      <c r="F1499" s="1">
        <v>0</v>
      </c>
      <c r="G1499" s="2">
        <f t="shared" si="34"/>
        <v>256988.46759999995</v>
      </c>
      <c r="H1499" s="2">
        <f t="shared" si="35"/>
        <v>0.37999999709427357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7567308.9799999986</v>
      </c>
      <c r="D1501" s="1">
        <v>0</v>
      </c>
      <c r="E1501" s="1">
        <v>0</v>
      </c>
      <c r="F1501" s="1">
        <v>0</v>
      </c>
      <c r="G1501" s="2">
        <f t="shared" si="34"/>
        <v>166480.79755999995</v>
      </c>
      <c r="H1501" s="2">
        <f t="shared" si="35"/>
        <v>2.0000001415610313E-2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2142043.9</v>
      </c>
      <c r="D1502" s="1">
        <v>0</v>
      </c>
      <c r="E1502" s="1">
        <v>0</v>
      </c>
      <c r="F1502" s="1">
        <v>0</v>
      </c>
      <c r="G1502" s="2">
        <f t="shared" si="34"/>
        <v>49267.009699999995</v>
      </c>
      <c r="H1502" s="2">
        <f t="shared" si="35"/>
        <v>0.10000000009313226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4000092.38</v>
      </c>
      <c r="D1503" s="1">
        <v>0</v>
      </c>
      <c r="E1503" s="1">
        <v>0</v>
      </c>
      <c r="F1503" s="1">
        <v>0</v>
      </c>
      <c r="G1503" s="2">
        <f t="shared" si="34"/>
        <v>96002.217120000001</v>
      </c>
      <c r="H1503" s="2">
        <f t="shared" si="35"/>
        <v>0.37999999988824129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126530.51</v>
      </c>
      <c r="D1504" s="1">
        <v>0</v>
      </c>
      <c r="E1504" s="1">
        <v>0</v>
      </c>
      <c r="F1504" s="1">
        <v>0</v>
      </c>
      <c r="G1504" s="2">
        <f t="shared" si="34"/>
        <v>3163.2627499999999</v>
      </c>
      <c r="H1504" s="2">
        <f t="shared" si="35"/>
        <v>0.49000000000523869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376207.33</v>
      </c>
      <c r="D1507" s="1">
        <v>0</v>
      </c>
      <c r="E1507" s="1">
        <v>0</v>
      </c>
      <c r="F1507" s="1">
        <v>0</v>
      </c>
      <c r="G1507" s="2">
        <f t="shared" si="34"/>
        <v>10533.805240000002</v>
      </c>
      <c r="H1507" s="2">
        <f t="shared" si="35"/>
        <v>0.33000000001629815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17648.88</v>
      </c>
      <c r="D1508" s="1">
        <v>0</v>
      </c>
      <c r="E1508" s="1">
        <v>0</v>
      </c>
      <c r="F1508" s="1">
        <v>0</v>
      </c>
      <c r="G1508" s="2">
        <f t="shared" si="34"/>
        <v>511.81752000000006</v>
      </c>
      <c r="H1508" s="2">
        <f t="shared" si="35"/>
        <v>0.11999999999898137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904785.98</v>
      </c>
      <c r="D1509" s="1">
        <v>0</v>
      </c>
      <c r="E1509" s="1">
        <v>0</v>
      </c>
      <c r="F1509" s="1">
        <v>0</v>
      </c>
      <c r="G1509" s="2">
        <f t="shared" si="34"/>
        <v>27143.579399999999</v>
      </c>
      <c r="H1509" s="2">
        <f t="shared" si="35"/>
        <v>2.0000000018626451E-2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3081212.3</v>
      </c>
      <c r="D1510" s="1">
        <v>0</v>
      </c>
      <c r="E1510" s="1">
        <v>0</v>
      </c>
      <c r="F1510" s="1">
        <v>0</v>
      </c>
      <c r="G1510" s="2">
        <f t="shared" si="34"/>
        <v>95517.581299999991</v>
      </c>
      <c r="H1510" s="2">
        <f t="shared" si="35"/>
        <v>0.29999999981373549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2200902.1</v>
      </c>
      <c r="D1511" s="1">
        <v>0</v>
      </c>
      <c r="E1511" s="1">
        <v>0</v>
      </c>
      <c r="F1511" s="1">
        <v>0</v>
      </c>
      <c r="G1511" s="2">
        <f t="shared" si="34"/>
        <v>70428.867200000008</v>
      </c>
      <c r="H1511" s="2">
        <f t="shared" si="35"/>
        <v>0.10000000009313226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995497.03</v>
      </c>
      <c r="D1512" s="1">
        <v>0</v>
      </c>
      <c r="E1512" s="1">
        <v>0</v>
      </c>
      <c r="F1512" s="1">
        <v>0</v>
      </c>
      <c r="G1512" s="2">
        <f t="shared" si="34"/>
        <v>32851.401990000006</v>
      </c>
      <c r="H1512" s="2">
        <f t="shared" si="35"/>
        <v>3.0000000027939677E-2</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1205405.07</v>
      </c>
      <c r="D1515" s="1">
        <v>0</v>
      </c>
      <c r="E1515" s="1">
        <v>0</v>
      </c>
      <c r="F1515" s="1">
        <v>0</v>
      </c>
      <c r="G1515" s="2">
        <f t="shared" si="34"/>
        <v>43394.582519999996</v>
      </c>
      <c r="H1515" s="2">
        <f t="shared" si="35"/>
        <v>7.000000006519258E-2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7295561.2500000056</v>
      </c>
      <c r="D1517" s="1">
        <v>0</v>
      </c>
      <c r="E1517" s="1">
        <v>0</v>
      </c>
      <c r="F1517" s="1">
        <v>0</v>
      </c>
      <c r="G1517" s="2">
        <f t="shared" si="34"/>
        <v>277231.32750000019</v>
      </c>
      <c r="H1517" s="2">
        <f t="shared" si="35"/>
        <v>0.25000000558793545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1399928.1400000001</v>
      </c>
      <c r="D1518" s="1">
        <v>0</v>
      </c>
      <c r="E1518" s="1">
        <v>0</v>
      </c>
      <c r="F1518" s="1">
        <v>0</v>
      </c>
      <c r="G1518" s="2">
        <f t="shared" si="34"/>
        <v>54597.197460000003</v>
      </c>
      <c r="H1518" s="2">
        <f t="shared" si="35"/>
        <v>0.14000000013038516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658278.10000000009</v>
      </c>
      <c r="D1524" s="1">
        <v>0</v>
      </c>
      <c r="E1524" s="1">
        <v>0</v>
      </c>
      <c r="F1524" s="1">
        <v>0</v>
      </c>
      <c r="G1524" s="2">
        <f t="shared" si="34"/>
        <v>29622.514500000005</v>
      </c>
      <c r="H1524" s="2">
        <f t="shared" si="35"/>
        <v>0.10000000009313226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344388.18</v>
      </c>
      <c r="D1530" s="1">
        <v>0</v>
      </c>
      <c r="E1530" s="1">
        <v>0</v>
      </c>
      <c r="F1530" s="1">
        <v>0</v>
      </c>
      <c r="G1530" s="2">
        <f t="shared" si="34"/>
        <v>17563.797179999998</v>
      </c>
      <c r="H1530" s="2">
        <f t="shared" si="35"/>
        <v>0.17999999999301508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152169.35999999999</v>
      </c>
      <c r="D1531" s="1">
        <v>0</v>
      </c>
      <c r="E1531" s="1">
        <v>0</v>
      </c>
      <c r="F1531" s="1">
        <v>0</v>
      </c>
      <c r="G1531" s="2">
        <f t="shared" si="34"/>
        <v>7912.8067199999987</v>
      </c>
      <c r="H1531" s="2">
        <f t="shared" si="35"/>
        <v>0.35999999998603016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85021.54</v>
      </c>
      <c r="D1532" s="1">
        <v>0</v>
      </c>
      <c r="E1532" s="1">
        <v>0</v>
      </c>
      <c r="F1532" s="1">
        <v>0</v>
      </c>
      <c r="G1532" s="2">
        <f t="shared" si="34"/>
        <v>4506.1416199999994</v>
      </c>
      <c r="H1532" s="2">
        <f t="shared" si="35"/>
        <v>0.46000000000640284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28293.9</v>
      </c>
      <c r="D1533" s="1">
        <v>0</v>
      </c>
      <c r="E1533" s="1">
        <v>0</v>
      </c>
      <c r="F1533" s="1">
        <v>0</v>
      </c>
      <c r="G1533" s="2">
        <f t="shared" si="34"/>
        <v>1527.8706</v>
      </c>
      <c r="H1533" s="2">
        <f t="shared" si="35"/>
        <v>9.9999999998544808E-2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78903.38</v>
      </c>
      <c r="D1534" s="1">
        <v>0</v>
      </c>
      <c r="E1534" s="1">
        <v>0</v>
      </c>
      <c r="F1534" s="1">
        <v>0</v>
      </c>
      <c r="G1534" s="2">
        <f t="shared" si="34"/>
        <v>4339.6859000000004</v>
      </c>
      <c r="H1534" s="2">
        <f t="shared" si="35"/>
        <v>0.38000000000465661</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11052</v>
      </c>
      <c r="D1535" s="1">
        <v>0</v>
      </c>
      <c r="E1535" s="1">
        <v>0</v>
      </c>
      <c r="F1535" s="1">
        <v>0</v>
      </c>
      <c r="G1535" s="2">
        <f t="shared" si="34"/>
        <v>618.91200000000003</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4973.8900000000003</v>
      </c>
      <c r="D1536" s="1">
        <v>0</v>
      </c>
      <c r="E1536" s="1">
        <v>0</v>
      </c>
      <c r="F1536" s="1">
        <v>0</v>
      </c>
      <c r="G1536" s="2">
        <f t="shared" si="34"/>
        <v>283.51173000000006</v>
      </c>
      <c r="H1536" s="2">
        <f t="shared" si="35"/>
        <v>0.10999999999967258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6.7</v>
      </c>
      <c r="D1537" s="1">
        <v>0</v>
      </c>
      <c r="E1537" s="1">
        <v>0</v>
      </c>
      <c r="F1537" s="1">
        <v>0</v>
      </c>
      <c r="G1537" s="2">
        <f t="shared" si="34"/>
        <v>0.38860000000000006</v>
      </c>
      <c r="H1537" s="2">
        <f t="shared" si="35"/>
        <v>0.29999999999999982</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6071.41</v>
      </c>
      <c r="D1539" s="1">
        <v>0</v>
      </c>
      <c r="E1539" s="1">
        <v>0</v>
      </c>
      <c r="F1539" s="1">
        <v>0</v>
      </c>
      <c r="G1539" s="2">
        <f t="shared" si="34"/>
        <v>364.28459999999995</v>
      </c>
      <c r="H1539" s="2">
        <f t="shared" si="35"/>
        <v>0.40999999999985448</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49478.02</v>
      </c>
      <c r="D1545" s="1">
        <v>0</v>
      </c>
      <c r="E1545" s="1">
        <v>0</v>
      </c>
      <c r="F1545" s="1">
        <v>0</v>
      </c>
      <c r="G1545" s="2">
        <f t="shared" ref="G1545:G1549" si="36">B1545/1000*C1545</f>
        <v>3265.5493200000001</v>
      </c>
      <c r="H1545" s="2">
        <f t="shared" ref="H1545:H1549" si="37">ABS(C1545-ROUND(C1545,0))</f>
        <v>1.9999999996798579E-2</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49478.02</v>
      </c>
      <c r="D1549" s="1">
        <v>0</v>
      </c>
      <c r="E1549" s="1">
        <v>0</v>
      </c>
      <c r="F1549" s="1">
        <v>0</v>
      </c>
      <c r="G1549" s="2">
        <f t="shared" si="36"/>
        <v>3463.4614000000001</v>
      </c>
      <c r="H1549" s="2">
        <f t="shared" si="37"/>
        <v>1.9999999996798579E-2</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8915.27</v>
      </c>
      <c r="D1550" s="1">
        <v>0</v>
      </c>
      <c r="E1550" s="1">
        <v>0</v>
      </c>
      <c r="F1550" s="1">
        <v>0</v>
      </c>
      <c r="G1550" s="2">
        <f t="shared" si="34"/>
        <v>632.98416999999995</v>
      </c>
      <c r="H1550" s="2">
        <f t="shared" si="35"/>
        <v>0.27000000000043656</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3551.92</v>
      </c>
      <c r="D1551" s="1">
        <v>0</v>
      </c>
      <c r="E1551" s="1">
        <v>0</v>
      </c>
      <c r="F1551" s="1">
        <v>0</v>
      </c>
      <c r="G1551" s="2">
        <f t="shared" si="34"/>
        <v>255.73823999999999</v>
      </c>
      <c r="H1551" s="2">
        <f t="shared" si="35"/>
        <v>7.999999999992724E-2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934.25</v>
      </c>
      <c r="D1552" s="1">
        <v>0</v>
      </c>
      <c r="E1552" s="1">
        <v>0</v>
      </c>
      <c r="F1552" s="1">
        <v>0</v>
      </c>
      <c r="G1552" s="2">
        <f t="shared" si="34"/>
        <v>68.200249999999997</v>
      </c>
      <c r="H1552" s="2">
        <f t="shared" si="35"/>
        <v>0.25</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4429.1000000000004</v>
      </c>
      <c r="D1553" s="1">
        <v>0</v>
      </c>
      <c r="E1553" s="1">
        <v>0</v>
      </c>
      <c r="F1553" s="1">
        <v>0</v>
      </c>
      <c r="G1553" s="2">
        <f t="shared" si="34"/>
        <v>327.7534</v>
      </c>
      <c r="H1553" s="2">
        <f t="shared" si="35"/>
        <v>0.1000000000003638</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58905.64</v>
      </c>
      <c r="D1555" s="1">
        <v>0</v>
      </c>
      <c r="E1555" s="1">
        <v>0</v>
      </c>
      <c r="F1555" s="1">
        <v>0</v>
      </c>
      <c r="G1555" s="2">
        <f t="shared" si="34"/>
        <v>4476.8286399999997</v>
      </c>
      <c r="H1555" s="2">
        <f t="shared" si="35"/>
        <v>0.36000000000058208</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58905.64</v>
      </c>
      <c r="D1559" s="1">
        <v>0</v>
      </c>
      <c r="E1559" s="1">
        <v>0</v>
      </c>
      <c r="F1559" s="1">
        <v>0</v>
      </c>
      <c r="G1559" s="2">
        <f t="shared" si="34"/>
        <v>4712.4512000000004</v>
      </c>
      <c r="H1559" s="2">
        <f t="shared" si="35"/>
        <v>0.36000000000058208</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185538.99</v>
      </c>
      <c r="D1560" s="1">
        <v>0</v>
      </c>
      <c r="E1560" s="1">
        <v>0</v>
      </c>
      <c r="F1560" s="1">
        <v>0</v>
      </c>
      <c r="G1560" s="2">
        <f t="shared" si="34"/>
        <v>15028.65819</v>
      </c>
      <c r="H1560" s="2">
        <f t="shared" si="35"/>
        <v>1.0000000009313226E-2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56261.09</v>
      </c>
      <c r="D1561" s="1">
        <v>0</v>
      </c>
      <c r="E1561" s="1">
        <v>0</v>
      </c>
      <c r="F1561" s="1">
        <v>0</v>
      </c>
      <c r="G1561" s="2">
        <f t="shared" si="34"/>
        <v>4613.4093800000001</v>
      </c>
      <c r="H1561" s="2">
        <f t="shared" si="35"/>
        <v>8.999999999650754E-2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129277.9</v>
      </c>
      <c r="D1563" s="1">
        <v>0</v>
      </c>
      <c r="E1563" s="1">
        <v>0</v>
      </c>
      <c r="F1563" s="1">
        <v>0</v>
      </c>
      <c r="G1563" s="2">
        <f t="shared" si="34"/>
        <v>10859.3436</v>
      </c>
      <c r="H1563" s="2">
        <f t="shared" si="35"/>
        <v>0.10000000000582077</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741650.04</v>
      </c>
      <c r="D1565" s="1">
        <v>0</v>
      </c>
      <c r="E1565" s="1">
        <v>0</v>
      </c>
      <c r="F1565" s="1">
        <v>0</v>
      </c>
      <c r="G1565" s="2">
        <f t="shared" si="34"/>
        <v>63781.903439999995</v>
      </c>
      <c r="H1565" s="2">
        <f t="shared" si="35"/>
        <v>4.0000000037252903E-2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338785.64</v>
      </c>
      <c r="D1566" s="1">
        <v>0</v>
      </c>
      <c r="E1566" s="1">
        <v>0</v>
      </c>
      <c r="F1566" s="1">
        <v>0</v>
      </c>
      <c r="G1566" s="2">
        <f t="shared" si="34"/>
        <v>29474.35068</v>
      </c>
      <c r="H1566" s="2">
        <f t="shared" si="35"/>
        <v>0.35999999998603016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398215.28</v>
      </c>
      <c r="D1567" s="1">
        <v>0</v>
      </c>
      <c r="E1567" s="1">
        <v>0</v>
      </c>
      <c r="F1567" s="1">
        <v>0</v>
      </c>
      <c r="G1567" s="2">
        <f t="shared" si="34"/>
        <v>35042.944640000002</v>
      </c>
      <c r="H1567" s="2">
        <f t="shared" si="35"/>
        <v>0.28000000002793968</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111.99</v>
      </c>
      <c r="D1568" s="1">
        <v>0</v>
      </c>
      <c r="E1568" s="1">
        <v>0</v>
      </c>
      <c r="F1568" s="1">
        <v>0</v>
      </c>
      <c r="G1568" s="2">
        <f t="shared" si="34"/>
        <v>9.9671099999999999</v>
      </c>
      <c r="H1568" s="2">
        <f t="shared" si="35"/>
        <v>1.0000000000005116E-2</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4537.13</v>
      </c>
      <c r="D1569" s="1">
        <v>0</v>
      </c>
      <c r="E1569" s="1">
        <v>0</v>
      </c>
      <c r="F1569" s="1">
        <v>0</v>
      </c>
      <c r="G1569" s="2">
        <f t="shared" si="34"/>
        <v>408.3417</v>
      </c>
      <c r="H1569" s="2">
        <f t="shared" si="35"/>
        <v>0.13000000000010914</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5895633.1100000003</v>
      </c>
      <c r="D1576" s="1">
        <v>0</v>
      </c>
      <c r="E1576" s="1">
        <v>0</v>
      </c>
      <c r="F1576" s="1">
        <v>0</v>
      </c>
      <c r="G1576" s="2">
        <f t="shared" si="34"/>
        <v>571876.41167000006</v>
      </c>
      <c r="H1576" s="2">
        <f t="shared" si="35"/>
        <v>0.11000000033527613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512883.77</v>
      </c>
      <c r="D1578" s="1">
        <v>0</v>
      </c>
      <c r="E1578" s="1">
        <v>0</v>
      </c>
      <c r="F1578" s="1">
        <v>0</v>
      </c>
      <c r="G1578" s="2">
        <f t="shared" si="34"/>
        <v>50775.493230000007</v>
      </c>
      <c r="H1578" s="2">
        <f t="shared" si="35"/>
        <v>0.22999999998137355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385336.9</v>
      </c>
      <c r="D1579" s="1">
        <v>0</v>
      </c>
      <c r="E1579" s="1">
        <v>0</v>
      </c>
      <c r="F1579" s="1">
        <v>0</v>
      </c>
      <c r="G1579" s="2">
        <f t="shared" si="34"/>
        <v>38533.69</v>
      </c>
      <c r="H1579" s="2">
        <f t="shared" si="35"/>
        <v>9.9999999976716936E-2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4997412.4400000004</v>
      </c>
      <c r="D1580" s="13">
        <v>0</v>
      </c>
      <c r="E1580" s="13">
        <v>0</v>
      </c>
      <c r="F1580" s="13">
        <v>0</v>
      </c>
      <c r="G1580" s="14">
        <f t="shared" si="34"/>
        <v>504738.65644000005</v>
      </c>
      <c r="H1580" s="14">
        <f t="shared" si="35"/>
        <v>0.44000000040978193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3318</v>
      </c>
      <c r="B1" s="378"/>
      <c r="C1" s="378"/>
    </row>
    <row r="2" spans="1:17" ht="33" customHeight="1" x14ac:dyDescent="0.25">
      <c r="A2" s="379" t="s">
        <v>3319</v>
      </c>
      <c r="B2" s="380"/>
      <c r="C2" s="377"/>
      <c r="D2" s="4"/>
      <c r="E2" s="4"/>
      <c r="F2" s="4"/>
      <c r="G2" s="4"/>
      <c r="H2" s="4"/>
      <c r="I2" s="4"/>
      <c r="J2" s="4"/>
      <c r="K2" s="4"/>
      <c r="L2" s="4"/>
      <c r="M2" s="4"/>
      <c r="N2" s="4"/>
      <c r="O2" s="4"/>
      <c r="P2" s="4"/>
      <c r="Q2" s="4"/>
    </row>
    <row r="3" spans="1:17" ht="18.75" customHeight="1" x14ac:dyDescent="0.25">
      <c r="A3" s="304" t="s">
        <v>3320</v>
      </c>
      <c r="B3" s="381"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5" t="s">
        <v>3402</v>
      </c>
      <c r="C46" s="377"/>
      <c r="D46" s="41"/>
      <c r="E46" s="4"/>
      <c r="F46" s="4"/>
      <c r="G46" s="4"/>
      <c r="H46" s="4"/>
      <c r="I46" s="4"/>
      <c r="J46" s="4"/>
      <c r="K46" s="4"/>
      <c r="L46" s="4"/>
      <c r="M46" s="4"/>
      <c r="N46" s="4"/>
      <c r="O46" s="4"/>
      <c r="P46" s="4"/>
      <c r="Q46" s="4"/>
    </row>
    <row r="47" spans="1:17" ht="66" hidden="1" customHeight="1" x14ac:dyDescent="0.25">
      <c r="A47" s="46" t="s">
        <v>3403</v>
      </c>
      <c r="B47" s="386" t="s">
        <v>3404</v>
      </c>
      <c r="C47" s="386"/>
      <c r="D47" s="4"/>
      <c r="E47" s="4"/>
      <c r="F47" s="4"/>
      <c r="G47" s="4"/>
      <c r="H47" s="4"/>
      <c r="I47" s="4"/>
      <c r="J47" s="4"/>
      <c r="K47" s="4"/>
      <c r="L47" s="4"/>
      <c r="M47" s="4"/>
      <c r="N47" s="4"/>
      <c r="O47" s="4"/>
      <c r="P47" s="4"/>
      <c r="Q47" s="4"/>
    </row>
    <row r="48" spans="1:17" ht="123.75" customHeight="1" x14ac:dyDescent="0.25">
      <c r="A48" s="267" t="s">
        <v>3405</v>
      </c>
      <c r="B48" s="384" t="s">
        <v>3406</v>
      </c>
      <c r="C48" s="383"/>
      <c r="D48" s="4"/>
      <c r="E48" s="4"/>
      <c r="F48" s="4"/>
      <c r="G48" s="4"/>
      <c r="H48" s="4"/>
      <c r="I48" s="4"/>
      <c r="J48" s="4"/>
      <c r="K48" s="4"/>
      <c r="L48" s="4"/>
      <c r="M48" s="4"/>
      <c r="N48" s="4"/>
      <c r="O48" s="4"/>
      <c r="P48" s="4"/>
      <c r="Q48" s="4"/>
    </row>
    <row r="49" spans="1:17" ht="34.5" customHeight="1" x14ac:dyDescent="0.25">
      <c r="A49" s="267" t="s">
        <v>3407</v>
      </c>
      <c r="B49" s="382" t="s">
        <v>3408</v>
      </c>
      <c r="C49" s="383"/>
      <c r="D49" s="4"/>
      <c r="E49" s="4"/>
      <c r="F49" s="4"/>
      <c r="G49" s="4"/>
      <c r="H49" s="4"/>
      <c r="I49" s="4"/>
      <c r="J49" s="4"/>
      <c r="K49" s="4"/>
      <c r="L49" s="4"/>
      <c r="M49" s="4"/>
      <c r="N49" s="4"/>
      <c r="O49" s="4"/>
      <c r="P49" s="4"/>
      <c r="Q49" s="4"/>
    </row>
    <row r="50" spans="1:17" ht="34.5" customHeight="1" x14ac:dyDescent="0.25">
      <c r="A50" s="267" t="s">
        <v>3409</v>
      </c>
      <c r="B50" s="382" t="s">
        <v>3410</v>
      </c>
      <c r="C50" s="383"/>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34215</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7241260.9799999995</v>
      </c>
      <c r="I16" s="170">
        <f>'PR-RAS'!E6</f>
        <v>9109144.0999999996</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5843924.9699999997</v>
      </c>
      <c r="I17" s="170">
        <f>'PR-RAS'!E151</f>
        <v>7332532.1699999999</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3054428.25</v>
      </c>
      <c r="I19" s="171">
        <f>'PR-RAS'!E646</f>
        <v>3057913.5699999984</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27970410.5</v>
      </c>
      <c r="I20" s="173">
        <f>BILANCA!E7</f>
        <v>30481265.690000001</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2323543.5</v>
      </c>
      <c r="I21" s="175">
        <f>BILANCA!E68</f>
        <v>5002830.84</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7129786</v>
      </c>
      <c r="I22" s="175">
        <f>BILANCA!E176</f>
        <v>7295561.25</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23164168</v>
      </c>
      <c r="I23" s="177">
        <f>BILANCA!E237</f>
        <v>28188535.279999997</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3837732.03</v>
      </c>
      <c r="I24" s="173">
        <f>'RAS-funkcijski'!E5</f>
        <v>5257144.5</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397162.32999999996</v>
      </c>
      <c r="I25" s="175">
        <f>'RAS-funkcijski'!E35</f>
        <v>475078.04</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1002717.21</v>
      </c>
      <c r="I27" s="175">
        <f>'RAS-funkcijski'!E114</f>
        <v>1147038.1000000001</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7867322.7400000002</v>
      </c>
      <c r="I28" s="179">
        <f>'RAS-funkcijski'!E141</f>
        <v>10556203.24</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186054.36</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186054.36</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7129786.4800000004</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7295561.2500000056</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1399928.1400000001</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5895633.1100000003</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80" zoomScaleNormal="100" workbookViewId="0">
      <selection activeCell="E413" sqref="E413"/>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7241260.9799999995</v>
      </c>
      <c r="E6" s="51">
        <f>E7+E44+E50+E82+E106+E124+E133+E139</f>
        <v>9109144.0999999996</v>
      </c>
      <c r="F6" s="52">
        <f t="shared" ref="F6:F131" si="0">IF(D6&lt;&gt;0,IF(E6/D6&gt;=100,"&gt;&gt;100",E6/D6*100),"-")</f>
        <v>125.79499793142381</v>
      </c>
    </row>
    <row r="7" spans="1:25" ht="12.75" customHeight="1" x14ac:dyDescent="0.2">
      <c r="A7" s="53">
        <v>61</v>
      </c>
      <c r="B7" s="294" t="s">
        <v>60</v>
      </c>
      <c r="C7" s="50" t="s">
        <v>61</v>
      </c>
      <c r="D7" s="51">
        <f t="shared" ref="D7:E7" si="1">D8+D17+D23+D29+D37+D40</f>
        <v>3258076.2699999996</v>
      </c>
      <c r="E7" s="51">
        <f t="shared" si="1"/>
        <v>3958819.07</v>
      </c>
      <c r="F7" s="52">
        <f t="shared" si="0"/>
        <v>121.50786973443076</v>
      </c>
    </row>
    <row r="8" spans="1:25" ht="12.75" customHeight="1" x14ac:dyDescent="0.2">
      <c r="A8" s="53">
        <v>611</v>
      </c>
      <c r="B8" s="85" t="s">
        <v>62</v>
      </c>
      <c r="C8" s="50" t="s">
        <v>63</v>
      </c>
      <c r="D8" s="51">
        <f t="shared" ref="D8:E8" si="2">SUM(D9:D14)-D15-D16</f>
        <v>2161415.0299999998</v>
      </c>
      <c r="E8" s="51">
        <f t="shared" si="2"/>
        <v>2821685.1599999997</v>
      </c>
      <c r="F8" s="52">
        <f t="shared" si="0"/>
        <v>130.54804934894898</v>
      </c>
    </row>
    <row r="9" spans="1:25" ht="12.75" customHeight="1" x14ac:dyDescent="0.2">
      <c r="A9" s="53">
        <v>6111</v>
      </c>
      <c r="B9" s="85" t="s">
        <v>64</v>
      </c>
      <c r="C9" s="50" t="s">
        <v>65</v>
      </c>
      <c r="D9" s="242">
        <v>1889353.96</v>
      </c>
      <c r="E9" s="242">
        <v>2448510.0099999998</v>
      </c>
      <c r="F9" s="52">
        <f t="shared" si="0"/>
        <v>129.59509238808803</v>
      </c>
    </row>
    <row r="10" spans="1:25" ht="12.75" customHeight="1" x14ac:dyDescent="0.2">
      <c r="A10" s="53">
        <v>6112</v>
      </c>
      <c r="B10" s="85" t="s">
        <v>66</v>
      </c>
      <c r="C10" s="50" t="s">
        <v>67</v>
      </c>
      <c r="D10" s="242">
        <v>128865.76</v>
      </c>
      <c r="E10" s="242">
        <v>220577.67</v>
      </c>
      <c r="F10" s="52">
        <f t="shared" si="0"/>
        <v>171.16856331736221</v>
      </c>
    </row>
    <row r="11" spans="1:25" ht="12.75" customHeight="1" x14ac:dyDescent="0.2">
      <c r="A11" s="53">
        <v>6113</v>
      </c>
      <c r="B11" s="85" t="s">
        <v>68</v>
      </c>
      <c r="C11" s="50" t="s">
        <v>69</v>
      </c>
      <c r="D11" s="242">
        <v>259352.45</v>
      </c>
      <c r="E11" s="242">
        <v>269712.78999999998</v>
      </c>
      <c r="F11" s="52">
        <f t="shared" si="0"/>
        <v>103.99469524964964</v>
      </c>
    </row>
    <row r="12" spans="1:25" ht="12.75" customHeight="1" x14ac:dyDescent="0.2">
      <c r="A12" s="53">
        <v>6114</v>
      </c>
      <c r="B12" s="85" t="s">
        <v>70</v>
      </c>
      <c r="C12" s="50" t="s">
        <v>71</v>
      </c>
      <c r="D12" s="242">
        <v>0.81</v>
      </c>
      <c r="E12" s="242">
        <v>1.03</v>
      </c>
      <c r="F12" s="52">
        <f t="shared" si="0"/>
        <v>127.16049382716048</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116157.95</v>
      </c>
      <c r="E15" s="242">
        <v>117116.34</v>
      </c>
      <c r="F15" s="52">
        <f t="shared" si="0"/>
        <v>100.82507482268757</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972563.82</v>
      </c>
      <c r="E23" s="51">
        <f t="shared" si="4"/>
        <v>976558.37</v>
      </c>
      <c r="F23" s="52">
        <f t="shared" si="0"/>
        <v>100.4107236890634</v>
      </c>
    </row>
    <row r="24" spans="1:6" ht="12.75" customHeight="1" x14ac:dyDescent="0.2">
      <c r="A24" s="53">
        <v>6131</v>
      </c>
      <c r="B24" s="85" t="s">
        <v>94</v>
      </c>
      <c r="C24" s="50" t="s">
        <v>95</v>
      </c>
      <c r="D24" s="242">
        <v>181819.49</v>
      </c>
      <c r="E24" s="242">
        <v>210070.6</v>
      </c>
      <c r="F24" s="52">
        <f t="shared" si="0"/>
        <v>115.53799870409934</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790744.33</v>
      </c>
      <c r="E27" s="242">
        <v>766487.77</v>
      </c>
      <c r="F27" s="52">
        <f t="shared" si="0"/>
        <v>96.93243959144165</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124097.42</v>
      </c>
      <c r="E29" s="51">
        <f t="shared" si="5"/>
        <v>160575.53999999998</v>
      </c>
      <c r="F29" s="52">
        <f t="shared" si="0"/>
        <v>129.39474487060244</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124097.42</v>
      </c>
      <c r="E31" s="242">
        <v>160566.85999999999</v>
      </c>
      <c r="F31" s="52">
        <f t="shared" si="0"/>
        <v>129.38775036580131</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8.68</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502836.18</v>
      </c>
      <c r="E50" s="51">
        <f>E51+E54+E59+E62+E65+E68+E71+E74+E77</f>
        <v>1003614.48</v>
      </c>
      <c r="F50" s="52">
        <f t="shared" si="0"/>
        <v>199.5907454392005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72136.38</v>
      </c>
      <c r="E59" s="51">
        <f t="shared" si="12"/>
        <v>511172.18999999994</v>
      </c>
      <c r="F59" s="52">
        <f t="shared" si="0"/>
        <v>708.61913226031015</v>
      </c>
    </row>
    <row r="60" spans="1:6" ht="12" x14ac:dyDescent="0.2">
      <c r="A60" s="53">
        <v>6331</v>
      </c>
      <c r="B60" s="86" t="s">
        <v>166</v>
      </c>
      <c r="C60" s="50" t="s">
        <v>167</v>
      </c>
      <c r="D60" s="242">
        <v>37743.42</v>
      </c>
      <c r="E60" s="242">
        <v>315539.59999999998</v>
      </c>
      <c r="F60" s="52">
        <f t="shared" si="0"/>
        <v>836.01221087013312</v>
      </c>
    </row>
    <row r="61" spans="1:6" ht="12" x14ac:dyDescent="0.2">
      <c r="A61" s="53">
        <v>6332</v>
      </c>
      <c r="B61" s="86" t="s">
        <v>168</v>
      </c>
      <c r="C61" s="50" t="s">
        <v>169</v>
      </c>
      <c r="D61" s="242">
        <v>34392.959999999999</v>
      </c>
      <c r="E61" s="242">
        <v>195632.59</v>
      </c>
      <c r="F61" s="52">
        <f t="shared" si="0"/>
        <v>568.81579834942966</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373818.05</v>
      </c>
      <c r="E65" s="51">
        <f t="shared" si="14"/>
        <v>366711.12</v>
      </c>
      <c r="F65" s="52">
        <f t="shared" si="0"/>
        <v>98.098826421035582</v>
      </c>
    </row>
    <row r="66" spans="1:6" ht="12.75" customHeight="1" x14ac:dyDescent="0.2">
      <c r="A66" s="53">
        <v>6351</v>
      </c>
      <c r="B66" s="85" t="s">
        <v>178</v>
      </c>
      <c r="C66" s="50" t="s">
        <v>179</v>
      </c>
      <c r="D66" s="242">
        <v>373818.05</v>
      </c>
      <c r="E66" s="242">
        <v>366711.12</v>
      </c>
      <c r="F66" s="52">
        <f t="shared" si="0"/>
        <v>98.098826421035582</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40455.199999999997</v>
      </c>
      <c r="E68" s="51">
        <f t="shared" si="15"/>
        <v>66518.92</v>
      </c>
      <c r="F68" s="52">
        <f t="shared" si="0"/>
        <v>164.42613063339201</v>
      </c>
    </row>
    <row r="69" spans="1:6" ht="12.75" customHeight="1" x14ac:dyDescent="0.2">
      <c r="A69" s="53" t="s">
        <v>184</v>
      </c>
      <c r="B69" s="85" t="s">
        <v>185</v>
      </c>
      <c r="C69" s="50" t="s">
        <v>184</v>
      </c>
      <c r="D69" s="242">
        <v>31562.77</v>
      </c>
      <c r="E69" s="242">
        <v>53962.879999999997</v>
      </c>
      <c r="F69" s="52">
        <f t="shared" si="0"/>
        <v>170.97003843452271</v>
      </c>
    </row>
    <row r="70" spans="1:6" ht="12" x14ac:dyDescent="0.2">
      <c r="A70" s="53" t="s">
        <v>186</v>
      </c>
      <c r="B70" s="85" t="s">
        <v>187</v>
      </c>
      <c r="C70" s="50" t="s">
        <v>186</v>
      </c>
      <c r="D70" s="242">
        <v>8892.43</v>
      </c>
      <c r="E70" s="242">
        <v>12556.04</v>
      </c>
      <c r="F70" s="52">
        <f t="shared" si="0"/>
        <v>141.19919976879211</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16426.55</v>
      </c>
      <c r="E74" s="51">
        <f t="shared" si="17"/>
        <v>59212.25</v>
      </c>
      <c r="F74" s="52">
        <f t="shared" si="0"/>
        <v>360.4667443863745</v>
      </c>
    </row>
    <row r="75" spans="1:6" ht="12.75" customHeight="1" x14ac:dyDescent="0.2">
      <c r="A75" s="53" t="s">
        <v>196</v>
      </c>
      <c r="B75" s="85" t="s">
        <v>197</v>
      </c>
      <c r="C75" s="50" t="s">
        <v>196</v>
      </c>
      <c r="D75" s="242">
        <v>16426.55</v>
      </c>
      <c r="E75" s="242">
        <v>59212.25</v>
      </c>
      <c r="F75" s="52">
        <f t="shared" si="0"/>
        <v>360.4667443863745</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1162850.31</v>
      </c>
      <c r="E82" s="51">
        <f t="shared" si="19"/>
        <v>1113991.8800000001</v>
      </c>
      <c r="F82" s="52">
        <f t="shared" si="0"/>
        <v>95.798390422237588</v>
      </c>
    </row>
    <row r="83" spans="1:6" ht="12.75" customHeight="1" x14ac:dyDescent="0.2">
      <c r="A83" s="53">
        <v>641</v>
      </c>
      <c r="B83" s="85" t="s">
        <v>212</v>
      </c>
      <c r="C83" s="50" t="s">
        <v>213</v>
      </c>
      <c r="D83" s="51">
        <f t="shared" ref="D83:E83" si="20">SUM(D84:D90)</f>
        <v>18787.5</v>
      </c>
      <c r="E83" s="51">
        <f t="shared" si="20"/>
        <v>8806.3000000000011</v>
      </c>
      <c r="F83" s="52">
        <f t="shared" si="0"/>
        <v>46.873186959414511</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0.14000000000000001</v>
      </c>
      <c r="E85" s="242">
        <v>0.03</v>
      </c>
      <c r="F85" s="52">
        <f t="shared" si="0"/>
        <v>21.428571428571423</v>
      </c>
    </row>
    <row r="86" spans="1:6" ht="12.75" customHeight="1" x14ac:dyDescent="0.2">
      <c r="A86" s="53">
        <v>6414</v>
      </c>
      <c r="B86" s="85" t="s">
        <v>218</v>
      </c>
      <c r="C86" s="50" t="s">
        <v>219</v>
      </c>
      <c r="D86" s="242">
        <v>18787.36</v>
      </c>
      <c r="E86" s="242">
        <v>8806.27</v>
      </c>
      <c r="F86" s="52">
        <f t="shared" si="0"/>
        <v>46.873376568075557</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1144062.81</v>
      </c>
      <c r="E91" s="51">
        <f t="shared" si="21"/>
        <v>1105185.58</v>
      </c>
      <c r="F91" s="52">
        <f t="shared" si="0"/>
        <v>96.601827307016478</v>
      </c>
    </row>
    <row r="92" spans="1:6" ht="12.75" customHeight="1" x14ac:dyDescent="0.2">
      <c r="A92" s="53">
        <v>6421</v>
      </c>
      <c r="B92" s="85" t="s">
        <v>230</v>
      </c>
      <c r="C92" s="50" t="s">
        <v>231</v>
      </c>
      <c r="D92" s="242">
        <v>210543.1</v>
      </c>
      <c r="E92" s="242">
        <v>311816.40999999997</v>
      </c>
      <c r="F92" s="52">
        <f t="shared" si="0"/>
        <v>148.10098739877961</v>
      </c>
    </row>
    <row r="93" spans="1:6" ht="12.75" customHeight="1" x14ac:dyDescent="0.2">
      <c r="A93" s="53">
        <v>6422</v>
      </c>
      <c r="B93" s="85" t="s">
        <v>232</v>
      </c>
      <c r="C93" s="50" t="s">
        <v>233</v>
      </c>
      <c r="D93" s="242">
        <v>929546.18</v>
      </c>
      <c r="E93" s="242">
        <v>787094.88</v>
      </c>
      <c r="F93" s="52">
        <f t="shared" si="0"/>
        <v>84.675177730276943</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3973.53</v>
      </c>
      <c r="E97" s="242">
        <v>6274.29</v>
      </c>
      <c r="F97" s="52">
        <f t="shared" si="0"/>
        <v>157.90216759405365</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2303253.92</v>
      </c>
      <c r="E106" s="51">
        <f t="shared" si="23"/>
        <v>3026638.27</v>
      </c>
      <c r="F106" s="52">
        <f t="shared" si="0"/>
        <v>131.40706040782513</v>
      </c>
    </row>
    <row r="107" spans="1:6" ht="12.75" customHeight="1" x14ac:dyDescent="0.2">
      <c r="A107" s="53">
        <v>651</v>
      </c>
      <c r="B107" s="85" t="s">
        <v>260</v>
      </c>
      <c r="C107" s="50" t="s">
        <v>261</v>
      </c>
      <c r="D107" s="51">
        <f t="shared" ref="D107:E107" si="24">SUM(D108:D111)</f>
        <v>202776.87</v>
      </c>
      <c r="E107" s="51">
        <f t="shared" si="24"/>
        <v>441866.8</v>
      </c>
      <c r="F107" s="52">
        <f t="shared" si="0"/>
        <v>217.90789057943343</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646.99</v>
      </c>
      <c r="E109" s="242">
        <v>1497.96</v>
      </c>
      <c r="F109" s="52">
        <f t="shared" si="0"/>
        <v>231.52753520147144</v>
      </c>
    </row>
    <row r="110" spans="1:6" ht="12.75" customHeight="1" x14ac:dyDescent="0.2">
      <c r="A110" s="53">
        <v>6513</v>
      </c>
      <c r="B110" s="85" t="s">
        <v>266</v>
      </c>
      <c r="C110" s="50" t="s">
        <v>267</v>
      </c>
      <c r="D110" s="242">
        <v>6805.76</v>
      </c>
      <c r="E110" s="242">
        <v>4615.91</v>
      </c>
      <c r="F110" s="52">
        <f t="shared" si="0"/>
        <v>67.823578850855739</v>
      </c>
    </row>
    <row r="111" spans="1:6" ht="12.75" customHeight="1" x14ac:dyDescent="0.2">
      <c r="A111" s="53">
        <v>6514</v>
      </c>
      <c r="B111" s="85" t="s">
        <v>268</v>
      </c>
      <c r="C111" s="50" t="s">
        <v>269</v>
      </c>
      <c r="D111" s="242">
        <v>195324.12</v>
      </c>
      <c r="E111" s="242">
        <v>435752.93</v>
      </c>
      <c r="F111" s="52">
        <f t="shared" si="0"/>
        <v>223.09222742178488</v>
      </c>
    </row>
    <row r="112" spans="1:6" ht="12.75" customHeight="1" x14ac:dyDescent="0.2">
      <c r="A112" s="53">
        <v>652</v>
      </c>
      <c r="B112" s="85" t="s">
        <v>270</v>
      </c>
      <c r="C112" s="50" t="s">
        <v>271</v>
      </c>
      <c r="D112" s="51">
        <f t="shared" ref="D112:E112" si="25">SUM(D113:D119)</f>
        <v>369550.16</v>
      </c>
      <c r="E112" s="51">
        <f t="shared" si="25"/>
        <v>421354.22</v>
      </c>
      <c r="F112" s="52">
        <f t="shared" si="0"/>
        <v>114.01814032498321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1889.93</v>
      </c>
      <c r="E114" s="242">
        <v>2632.91</v>
      </c>
      <c r="F114" s="52">
        <f t="shared" si="0"/>
        <v>139.31256713211599</v>
      </c>
    </row>
    <row r="115" spans="1:6" ht="12.75" customHeight="1" x14ac:dyDescent="0.2">
      <c r="A115" s="53">
        <v>6524</v>
      </c>
      <c r="B115" s="85" t="s">
        <v>276</v>
      </c>
      <c r="C115" s="50" t="s">
        <v>277</v>
      </c>
      <c r="D115" s="242">
        <v>227.67</v>
      </c>
      <c r="E115" s="242">
        <v>209.15</v>
      </c>
      <c r="F115" s="52">
        <f t="shared" si="0"/>
        <v>91.865419247155984</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367432.56</v>
      </c>
      <c r="E117" s="242">
        <v>418512.16</v>
      </c>
      <c r="F117" s="52">
        <f t="shared" si="0"/>
        <v>113.90176199953537</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1730926.8900000001</v>
      </c>
      <c r="E120" s="51">
        <f t="shared" si="26"/>
        <v>2163417.25</v>
      </c>
      <c r="F120" s="52">
        <f t="shared" si="0"/>
        <v>124.98605588130876</v>
      </c>
    </row>
    <row r="121" spans="1:6" ht="12.75" customHeight="1" x14ac:dyDescent="0.2">
      <c r="A121" s="53">
        <v>6531</v>
      </c>
      <c r="B121" s="85" t="s">
        <v>288</v>
      </c>
      <c r="C121" s="50" t="s">
        <v>289</v>
      </c>
      <c r="D121" s="242">
        <v>607603.38</v>
      </c>
      <c r="E121" s="242">
        <v>415705.59999999998</v>
      </c>
      <c r="F121" s="52">
        <f t="shared" si="0"/>
        <v>68.417262589948052</v>
      </c>
    </row>
    <row r="122" spans="1:6" ht="12.75" customHeight="1" x14ac:dyDescent="0.2">
      <c r="A122" s="53">
        <v>6532</v>
      </c>
      <c r="B122" s="85" t="s">
        <v>290</v>
      </c>
      <c r="C122" s="50" t="s">
        <v>291</v>
      </c>
      <c r="D122" s="242">
        <v>1123323.51</v>
      </c>
      <c r="E122" s="242">
        <v>1747711.65</v>
      </c>
      <c r="F122" s="52">
        <f t="shared" si="0"/>
        <v>155.58400001794675</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14244.3</v>
      </c>
      <c r="E124" s="51">
        <f t="shared" si="27"/>
        <v>6080.32</v>
      </c>
      <c r="F124" s="52">
        <f t="shared" si="0"/>
        <v>42.6859866753719</v>
      </c>
    </row>
    <row r="125" spans="1:6" ht="12.75" customHeight="1" x14ac:dyDescent="0.2">
      <c r="A125" s="53">
        <v>661</v>
      </c>
      <c r="B125" s="86" t="s">
        <v>296</v>
      </c>
      <c r="C125" s="50" t="s">
        <v>297</v>
      </c>
      <c r="D125" s="51">
        <f t="shared" ref="D125:E125" si="28">SUM(D126:D127)</f>
        <v>11138.39</v>
      </c>
      <c r="E125" s="51">
        <f t="shared" si="28"/>
        <v>5715.74</v>
      </c>
      <c r="F125" s="52">
        <f t="shared" si="0"/>
        <v>51.315674886585953</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11138.39</v>
      </c>
      <c r="E127" s="242">
        <v>5715.74</v>
      </c>
      <c r="F127" s="52">
        <f t="shared" si="0"/>
        <v>51.315674886585953</v>
      </c>
    </row>
    <row r="128" spans="1:6" ht="22.8" x14ac:dyDescent="0.2">
      <c r="A128" s="53">
        <v>663</v>
      </c>
      <c r="B128" s="231" t="s">
        <v>302</v>
      </c>
      <c r="C128" s="50" t="s">
        <v>303</v>
      </c>
      <c r="D128" s="51">
        <f t="shared" ref="D128:E128" si="29">SUM(D129:D132)</f>
        <v>3105.91</v>
      </c>
      <c r="E128" s="51">
        <f t="shared" si="29"/>
        <v>364.58</v>
      </c>
      <c r="F128" s="52">
        <f t="shared" si="0"/>
        <v>11.738266723762118</v>
      </c>
    </row>
    <row r="129" spans="1:6" ht="12.75" customHeight="1" x14ac:dyDescent="0.2">
      <c r="A129" s="53">
        <v>6631</v>
      </c>
      <c r="B129" s="86" t="s">
        <v>304</v>
      </c>
      <c r="C129" s="50" t="s">
        <v>305</v>
      </c>
      <c r="D129" s="242">
        <v>3105.91</v>
      </c>
      <c r="E129" s="242">
        <v>364.58</v>
      </c>
      <c r="F129" s="52">
        <f t="shared" si="0"/>
        <v>11.738266723762118</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2.8"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2.8" x14ac:dyDescent="0.2">
      <c r="A136" s="53">
        <v>6712</v>
      </c>
      <c r="B136" s="232" t="s">
        <v>318</v>
      </c>
      <c r="C136" s="50" t="s">
        <v>319</v>
      </c>
      <c r="D136" s="242">
        <v>0</v>
      </c>
      <c r="E136" s="242">
        <v>0</v>
      </c>
      <c r="F136" s="52" t="str">
        <f t="shared" si="31"/>
        <v>-</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0.08</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0.08</v>
      </c>
      <c r="F150" s="52" t="str">
        <f t="shared" si="31"/>
        <v>-</v>
      </c>
    </row>
    <row r="151" spans="1:6" ht="12.75" customHeight="1" x14ac:dyDescent="0.2">
      <c r="A151" s="53">
        <v>3</v>
      </c>
      <c r="B151" s="85" t="s">
        <v>348</v>
      </c>
      <c r="C151" s="50" t="s">
        <v>56</v>
      </c>
      <c r="D151" s="51">
        <f t="shared" ref="D151:E151" si="35">D152+D163+D196+D215+D224+D252+D263</f>
        <v>5843924.9699999997</v>
      </c>
      <c r="E151" s="51">
        <f t="shared" si="35"/>
        <v>7332532.1699999999</v>
      </c>
      <c r="F151" s="52">
        <f t="shared" si="31"/>
        <v>125.47272950357539</v>
      </c>
    </row>
    <row r="152" spans="1:6" ht="12.75" customHeight="1" x14ac:dyDescent="0.2">
      <c r="A152" s="53">
        <v>31</v>
      </c>
      <c r="B152" s="85" t="s">
        <v>349</v>
      </c>
      <c r="C152" s="50" t="s">
        <v>350</v>
      </c>
      <c r="D152" s="51">
        <f t="shared" ref="D152:E152" si="36">D153+D158+D159</f>
        <v>1866332.0099999998</v>
      </c>
      <c r="E152" s="51">
        <f t="shared" si="36"/>
        <v>2163632.0100000002</v>
      </c>
      <c r="F152" s="52">
        <f t="shared" si="31"/>
        <v>115.92964158611845</v>
      </c>
    </row>
    <row r="153" spans="1:6" ht="12.75" customHeight="1" x14ac:dyDescent="0.2">
      <c r="A153" s="53">
        <v>311</v>
      </c>
      <c r="B153" s="85" t="s">
        <v>351</v>
      </c>
      <c r="C153" s="50" t="s">
        <v>352</v>
      </c>
      <c r="D153" s="51">
        <f t="shared" ref="D153:E153" si="37">SUM(D154:D157)</f>
        <v>1552871.42</v>
      </c>
      <c r="E153" s="51">
        <f t="shared" si="37"/>
        <v>1766986.05</v>
      </c>
      <c r="F153" s="52">
        <f t="shared" si="31"/>
        <v>113.78830386356135</v>
      </c>
    </row>
    <row r="154" spans="1:6" ht="12.75" customHeight="1" x14ac:dyDescent="0.2">
      <c r="A154" s="53">
        <v>3111</v>
      </c>
      <c r="B154" s="85" t="s">
        <v>353</v>
      </c>
      <c r="C154" s="50" t="s">
        <v>354</v>
      </c>
      <c r="D154" s="242">
        <v>1552871.42</v>
      </c>
      <c r="E154" s="242">
        <v>1766986.05</v>
      </c>
      <c r="F154" s="52">
        <f t="shared" si="31"/>
        <v>113.78830386356135</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33435.129999999997</v>
      </c>
      <c r="E158" s="242">
        <v>76872.100000000006</v>
      </c>
      <c r="F158" s="52">
        <f t="shared" si="31"/>
        <v>229.91416513110616</v>
      </c>
    </row>
    <row r="159" spans="1:6" ht="12.75" customHeight="1" x14ac:dyDescent="0.2">
      <c r="A159" s="53">
        <v>313</v>
      </c>
      <c r="B159" s="85" t="s">
        <v>363</v>
      </c>
      <c r="C159" s="50" t="s">
        <v>364</v>
      </c>
      <c r="D159" s="51">
        <f t="shared" ref="D159:E159" si="38">SUM(D160:D162)</f>
        <v>280025.46000000002</v>
      </c>
      <c r="E159" s="51">
        <f t="shared" si="38"/>
        <v>319773.86</v>
      </c>
      <c r="F159" s="52">
        <f t="shared" si="31"/>
        <v>114.19456645120766</v>
      </c>
    </row>
    <row r="160" spans="1:6" ht="12.75" customHeight="1" x14ac:dyDescent="0.2">
      <c r="A160" s="53">
        <v>3131</v>
      </c>
      <c r="B160" s="85" t="s">
        <v>142</v>
      </c>
      <c r="C160" s="50" t="s">
        <v>365</v>
      </c>
      <c r="D160" s="242">
        <v>29998.86</v>
      </c>
      <c r="E160" s="242">
        <v>34425.050000000003</v>
      </c>
      <c r="F160" s="52">
        <f t="shared" si="31"/>
        <v>114.75452733870554</v>
      </c>
    </row>
    <row r="161" spans="1:6" ht="12.75" customHeight="1" x14ac:dyDescent="0.2">
      <c r="A161" s="53">
        <v>3132</v>
      </c>
      <c r="B161" s="85" t="s">
        <v>366</v>
      </c>
      <c r="C161" s="50" t="s">
        <v>367</v>
      </c>
      <c r="D161" s="242">
        <v>250026.6</v>
      </c>
      <c r="E161" s="242">
        <v>285348.81</v>
      </c>
      <c r="F161" s="52">
        <f t="shared" si="31"/>
        <v>114.12738084667791</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2838104.17</v>
      </c>
      <c r="E163" s="51">
        <f t="shared" si="39"/>
        <v>3635314.6</v>
      </c>
      <c r="F163" s="52">
        <f t="shared" si="31"/>
        <v>128.08954084303397</v>
      </c>
    </row>
    <row r="164" spans="1:6" ht="12.75" customHeight="1" x14ac:dyDescent="0.2">
      <c r="A164" s="53">
        <v>321</v>
      </c>
      <c r="B164" s="85" t="s">
        <v>372</v>
      </c>
      <c r="C164" s="50" t="s">
        <v>373</v>
      </c>
      <c r="D164" s="51">
        <f t="shared" ref="D164:E164" si="40">SUM(D165:D168)</f>
        <v>65242.42</v>
      </c>
      <c r="E164" s="51">
        <f t="shared" si="40"/>
        <v>98829.51</v>
      </c>
      <c r="F164" s="52">
        <f t="shared" si="31"/>
        <v>151.48044784359621</v>
      </c>
    </row>
    <row r="165" spans="1:6" ht="12.75" customHeight="1" x14ac:dyDescent="0.2">
      <c r="A165" s="53">
        <v>3211</v>
      </c>
      <c r="B165" s="85" t="s">
        <v>374</v>
      </c>
      <c r="C165" s="50" t="s">
        <v>375</v>
      </c>
      <c r="D165" s="242">
        <v>19047.53</v>
      </c>
      <c r="E165" s="242">
        <v>34489.58</v>
      </c>
      <c r="F165" s="52">
        <f t="shared" si="31"/>
        <v>181.07114150758656</v>
      </c>
    </row>
    <row r="166" spans="1:6" ht="12.75" customHeight="1" x14ac:dyDescent="0.2">
      <c r="A166" s="53">
        <v>3212</v>
      </c>
      <c r="B166" s="85" t="s">
        <v>376</v>
      </c>
      <c r="C166" s="50" t="s">
        <v>377</v>
      </c>
      <c r="D166" s="242">
        <v>32894.15</v>
      </c>
      <c r="E166" s="242">
        <v>46307.839999999997</v>
      </c>
      <c r="F166" s="52">
        <f t="shared" si="31"/>
        <v>140.77834508567631</v>
      </c>
    </row>
    <row r="167" spans="1:6" ht="12.75" customHeight="1" x14ac:dyDescent="0.2">
      <c r="A167" s="53">
        <v>3213</v>
      </c>
      <c r="B167" s="85" t="s">
        <v>378</v>
      </c>
      <c r="C167" s="50" t="s">
        <v>379</v>
      </c>
      <c r="D167" s="242">
        <v>13300.74</v>
      </c>
      <c r="E167" s="242">
        <v>18032.09</v>
      </c>
      <c r="F167" s="52">
        <f t="shared" si="31"/>
        <v>135.57208095188687</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449591.94000000006</v>
      </c>
      <c r="E169" s="51">
        <f t="shared" si="41"/>
        <v>439749.8</v>
      </c>
      <c r="F169" s="52">
        <f t="shared" si="31"/>
        <v>97.810872677121381</v>
      </c>
    </row>
    <row r="170" spans="1:6" ht="12.75" customHeight="1" x14ac:dyDescent="0.2">
      <c r="A170" s="53">
        <v>3221</v>
      </c>
      <c r="B170" s="85" t="s">
        <v>384</v>
      </c>
      <c r="C170" s="50" t="s">
        <v>385</v>
      </c>
      <c r="D170" s="242">
        <v>61210.53</v>
      </c>
      <c r="E170" s="242">
        <v>79916.039999999994</v>
      </c>
      <c r="F170" s="52">
        <f t="shared" si="31"/>
        <v>130.55930082618136</v>
      </c>
    </row>
    <row r="171" spans="1:6" ht="12.75" customHeight="1" x14ac:dyDescent="0.2">
      <c r="A171" s="53">
        <v>3222</v>
      </c>
      <c r="B171" s="85" t="s">
        <v>386</v>
      </c>
      <c r="C171" s="50" t="s">
        <v>387</v>
      </c>
      <c r="D171" s="242">
        <v>68929.440000000002</v>
      </c>
      <c r="E171" s="242">
        <v>86599.5</v>
      </c>
      <c r="F171" s="52">
        <f t="shared" si="31"/>
        <v>125.63499717972466</v>
      </c>
    </row>
    <row r="172" spans="1:6" ht="12.75" customHeight="1" x14ac:dyDescent="0.2">
      <c r="A172" s="53">
        <v>3223</v>
      </c>
      <c r="B172" s="85" t="s">
        <v>388</v>
      </c>
      <c r="C172" s="50" t="s">
        <v>389</v>
      </c>
      <c r="D172" s="242">
        <v>285932.94</v>
      </c>
      <c r="E172" s="242">
        <v>236021.57</v>
      </c>
      <c r="F172" s="52">
        <f t="shared" si="31"/>
        <v>82.544379112109297</v>
      </c>
    </row>
    <row r="173" spans="1:6" ht="12.75" customHeight="1" x14ac:dyDescent="0.2">
      <c r="A173" s="53">
        <v>3224</v>
      </c>
      <c r="B173" s="85" t="s">
        <v>390</v>
      </c>
      <c r="C173" s="50" t="s">
        <v>391</v>
      </c>
      <c r="D173" s="242">
        <v>11551.82</v>
      </c>
      <c r="E173" s="242">
        <v>20271.259999999998</v>
      </c>
      <c r="F173" s="52">
        <f t="shared" si="31"/>
        <v>175.48109302257134</v>
      </c>
    </row>
    <row r="174" spans="1:6" ht="12.75" customHeight="1" x14ac:dyDescent="0.2">
      <c r="A174" s="53">
        <v>3225</v>
      </c>
      <c r="B174" s="85" t="s">
        <v>392</v>
      </c>
      <c r="C174" s="50" t="s">
        <v>393</v>
      </c>
      <c r="D174" s="242">
        <v>11178.71</v>
      </c>
      <c r="E174" s="242">
        <v>12867.07</v>
      </c>
      <c r="F174" s="52">
        <f t="shared" si="31"/>
        <v>115.10335271243284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10788.5</v>
      </c>
      <c r="E176" s="242">
        <v>4074.36</v>
      </c>
      <c r="F176" s="52">
        <f t="shared" si="31"/>
        <v>37.76576910599249</v>
      </c>
    </row>
    <row r="177" spans="1:6" ht="12.75" customHeight="1" x14ac:dyDescent="0.2">
      <c r="A177" s="53">
        <v>323</v>
      </c>
      <c r="B177" s="85" t="s">
        <v>398</v>
      </c>
      <c r="C177" s="50" t="s">
        <v>399</v>
      </c>
      <c r="D177" s="51">
        <f t="shared" ref="D177:E177" si="42">SUM(D178:D186)</f>
        <v>1757079.6099999999</v>
      </c>
      <c r="E177" s="51">
        <f t="shared" si="42"/>
        <v>2406553.65</v>
      </c>
      <c r="F177" s="52">
        <f t="shared" si="31"/>
        <v>136.96326770304961</v>
      </c>
    </row>
    <row r="178" spans="1:6" ht="12.75" customHeight="1" x14ac:dyDescent="0.2">
      <c r="A178" s="53">
        <v>3231</v>
      </c>
      <c r="B178" s="85" t="s">
        <v>400</v>
      </c>
      <c r="C178" s="50" t="s">
        <v>401</v>
      </c>
      <c r="D178" s="242">
        <v>49938.720000000001</v>
      </c>
      <c r="E178" s="242">
        <v>62842.17</v>
      </c>
      <c r="F178" s="52">
        <f t="shared" si="31"/>
        <v>125.83856774863271</v>
      </c>
    </row>
    <row r="179" spans="1:6" ht="12.75" customHeight="1" x14ac:dyDescent="0.2">
      <c r="A179" s="53">
        <v>3232</v>
      </c>
      <c r="B179" s="85" t="s">
        <v>402</v>
      </c>
      <c r="C179" s="50" t="s">
        <v>403</v>
      </c>
      <c r="D179" s="242">
        <v>651989.56999999995</v>
      </c>
      <c r="E179" s="242">
        <v>759419.87</v>
      </c>
      <c r="F179" s="52">
        <f t="shared" si="31"/>
        <v>116.47730346361216</v>
      </c>
    </row>
    <row r="180" spans="1:6" ht="12.75" customHeight="1" x14ac:dyDescent="0.2">
      <c r="A180" s="53">
        <v>3233</v>
      </c>
      <c r="B180" s="85" t="s">
        <v>404</v>
      </c>
      <c r="C180" s="50" t="s">
        <v>405</v>
      </c>
      <c r="D180" s="242">
        <v>21702.3</v>
      </c>
      <c r="E180" s="242">
        <v>81439.679999999993</v>
      </c>
      <c r="F180" s="52">
        <f t="shared" si="31"/>
        <v>375.25829059592758</v>
      </c>
    </row>
    <row r="181" spans="1:6" ht="12.75" customHeight="1" x14ac:dyDescent="0.2">
      <c r="A181" s="53">
        <v>3234</v>
      </c>
      <c r="B181" s="85" t="s">
        <v>406</v>
      </c>
      <c r="C181" s="50" t="s">
        <v>407</v>
      </c>
      <c r="D181" s="242">
        <v>203573.99</v>
      </c>
      <c r="E181" s="242">
        <v>196239.47</v>
      </c>
      <c r="F181" s="52">
        <f t="shared" si="31"/>
        <v>96.397123227775822</v>
      </c>
    </row>
    <row r="182" spans="1:6" ht="12.75" customHeight="1" x14ac:dyDescent="0.2">
      <c r="A182" s="53">
        <v>3235</v>
      </c>
      <c r="B182" s="85" t="s">
        <v>408</v>
      </c>
      <c r="C182" s="50" t="s">
        <v>409</v>
      </c>
      <c r="D182" s="242">
        <v>35263.81</v>
      </c>
      <c r="E182" s="242">
        <v>51354.61</v>
      </c>
      <c r="F182" s="52">
        <f t="shared" si="31"/>
        <v>145.62978305520591</v>
      </c>
    </row>
    <row r="183" spans="1:6" ht="12.75" customHeight="1" x14ac:dyDescent="0.2">
      <c r="A183" s="53">
        <v>3236</v>
      </c>
      <c r="B183" s="85" t="s">
        <v>410</v>
      </c>
      <c r="C183" s="50" t="s">
        <v>411</v>
      </c>
      <c r="D183" s="242">
        <v>8198.09</v>
      </c>
      <c r="E183" s="242">
        <v>10229.19</v>
      </c>
      <c r="F183" s="52">
        <f t="shared" si="31"/>
        <v>124.77528302324079</v>
      </c>
    </row>
    <row r="184" spans="1:6" ht="12.75" customHeight="1" x14ac:dyDescent="0.2">
      <c r="A184" s="53">
        <v>3237</v>
      </c>
      <c r="B184" s="85" t="s">
        <v>412</v>
      </c>
      <c r="C184" s="50" t="s">
        <v>413</v>
      </c>
      <c r="D184" s="242">
        <v>289593.15000000002</v>
      </c>
      <c r="E184" s="242">
        <v>593425.32999999996</v>
      </c>
      <c r="F184" s="52">
        <f t="shared" si="31"/>
        <v>204.91690842825525</v>
      </c>
    </row>
    <row r="185" spans="1:6" ht="12.75" customHeight="1" x14ac:dyDescent="0.2">
      <c r="A185" s="53">
        <v>3238</v>
      </c>
      <c r="B185" s="85" t="s">
        <v>414</v>
      </c>
      <c r="C185" s="50" t="s">
        <v>415</v>
      </c>
      <c r="D185" s="242">
        <v>67149.73</v>
      </c>
      <c r="E185" s="242">
        <v>75023.679999999993</v>
      </c>
      <c r="F185" s="52">
        <f t="shared" si="31"/>
        <v>111.72595928531656</v>
      </c>
    </row>
    <row r="186" spans="1:6" ht="12.75" customHeight="1" x14ac:dyDescent="0.2">
      <c r="A186" s="53">
        <v>3239</v>
      </c>
      <c r="B186" s="85" t="s">
        <v>416</v>
      </c>
      <c r="C186" s="50" t="s">
        <v>417</v>
      </c>
      <c r="D186" s="242">
        <v>429670.25</v>
      </c>
      <c r="E186" s="242">
        <v>576579.65</v>
      </c>
      <c r="F186" s="52">
        <f t="shared" si="31"/>
        <v>134.19119662112982</v>
      </c>
    </row>
    <row r="187" spans="1:6" ht="12.75" customHeight="1" x14ac:dyDescent="0.2">
      <c r="A187" s="53">
        <v>324</v>
      </c>
      <c r="B187" s="85" t="s">
        <v>418</v>
      </c>
      <c r="C187" s="50" t="s">
        <v>419</v>
      </c>
      <c r="D187" s="242">
        <v>399.29</v>
      </c>
      <c r="E187" s="242">
        <v>930.12</v>
      </c>
      <c r="F187" s="52">
        <f t="shared" si="31"/>
        <v>232.94347466753487</v>
      </c>
    </row>
    <row r="188" spans="1:6" ht="12.75" customHeight="1" x14ac:dyDescent="0.2">
      <c r="A188" s="53">
        <v>329</v>
      </c>
      <c r="B188" s="85" t="s">
        <v>420</v>
      </c>
      <c r="C188" s="50" t="s">
        <v>421</v>
      </c>
      <c r="D188" s="51">
        <f t="shared" ref="D188:E188" si="43">SUM(D189:D195)</f>
        <v>565790.91</v>
      </c>
      <c r="E188" s="51">
        <f t="shared" si="43"/>
        <v>689251.52</v>
      </c>
      <c r="F188" s="52">
        <f t="shared" si="31"/>
        <v>121.8208896286439</v>
      </c>
    </row>
    <row r="189" spans="1:6" ht="12.75" customHeight="1" x14ac:dyDescent="0.2">
      <c r="A189" s="53">
        <v>3291</v>
      </c>
      <c r="B189" s="232" t="s">
        <v>422</v>
      </c>
      <c r="C189" s="50" t="s">
        <v>423</v>
      </c>
      <c r="D189" s="242">
        <v>24995.07</v>
      </c>
      <c r="E189" s="242">
        <v>3621.33</v>
      </c>
      <c r="F189" s="52">
        <f t="shared" si="31"/>
        <v>14.488177068517913</v>
      </c>
    </row>
    <row r="190" spans="1:6" ht="12.75" customHeight="1" x14ac:dyDescent="0.2">
      <c r="A190" s="53">
        <v>3292</v>
      </c>
      <c r="B190" s="85" t="s">
        <v>424</v>
      </c>
      <c r="C190" s="50" t="s">
        <v>425</v>
      </c>
      <c r="D190" s="242">
        <v>36388.14</v>
      </c>
      <c r="E190" s="242">
        <v>39178.57</v>
      </c>
      <c r="F190" s="52">
        <f t="shared" si="31"/>
        <v>107.66851507111932</v>
      </c>
    </row>
    <row r="191" spans="1:6" ht="12.75" customHeight="1" x14ac:dyDescent="0.2">
      <c r="A191" s="53">
        <v>3293</v>
      </c>
      <c r="B191" s="85" t="s">
        <v>426</v>
      </c>
      <c r="C191" s="50" t="s">
        <v>427</v>
      </c>
      <c r="D191" s="242">
        <v>53983.23</v>
      </c>
      <c r="E191" s="242">
        <v>67539.070000000007</v>
      </c>
      <c r="F191" s="52">
        <f t="shared" si="31"/>
        <v>125.1112058318852</v>
      </c>
    </row>
    <row r="192" spans="1:6" ht="12.75" customHeight="1" x14ac:dyDescent="0.2">
      <c r="A192" s="53">
        <v>3294</v>
      </c>
      <c r="B192" s="85" t="s">
        <v>428</v>
      </c>
      <c r="C192" s="50" t="s">
        <v>429</v>
      </c>
      <c r="D192" s="242">
        <v>58532.3</v>
      </c>
      <c r="E192" s="242">
        <v>6744.66</v>
      </c>
      <c r="F192" s="52">
        <f t="shared" si="31"/>
        <v>11.522971077507632</v>
      </c>
    </row>
    <row r="193" spans="1:6" ht="12.75" customHeight="1" x14ac:dyDescent="0.2">
      <c r="A193" s="53">
        <v>3295</v>
      </c>
      <c r="B193" s="85" t="s">
        <v>430</v>
      </c>
      <c r="C193" s="50" t="s">
        <v>431</v>
      </c>
      <c r="D193" s="242">
        <v>59895.72</v>
      </c>
      <c r="E193" s="242">
        <v>339455.42</v>
      </c>
      <c r="F193" s="52">
        <f t="shared" si="31"/>
        <v>566.74403446523388</v>
      </c>
    </row>
    <row r="194" spans="1:6" ht="12.75" customHeight="1" x14ac:dyDescent="0.2">
      <c r="A194" s="53" t="s">
        <v>432</v>
      </c>
      <c r="B194" s="85" t="s">
        <v>433</v>
      </c>
      <c r="C194" s="50" t="s">
        <v>432</v>
      </c>
      <c r="D194" s="242">
        <v>25037.200000000001</v>
      </c>
      <c r="E194" s="242">
        <v>20790.14</v>
      </c>
      <c r="F194" s="52">
        <f t="shared" si="31"/>
        <v>83.037000942597402</v>
      </c>
    </row>
    <row r="195" spans="1:6" ht="12.75" customHeight="1" x14ac:dyDescent="0.2">
      <c r="A195" s="53">
        <v>3299</v>
      </c>
      <c r="B195" s="85" t="s">
        <v>434</v>
      </c>
      <c r="C195" s="50" t="s">
        <v>435</v>
      </c>
      <c r="D195" s="242">
        <v>306959.25</v>
      </c>
      <c r="E195" s="242">
        <v>211922.33</v>
      </c>
      <c r="F195" s="52">
        <f t="shared" si="31"/>
        <v>69.039238921778704</v>
      </c>
    </row>
    <row r="196" spans="1:6" ht="12.75" customHeight="1" x14ac:dyDescent="0.2">
      <c r="A196" s="53">
        <v>34</v>
      </c>
      <c r="B196" s="232" t="s">
        <v>436</v>
      </c>
      <c r="C196" s="50" t="s">
        <v>437</v>
      </c>
      <c r="D196" s="51">
        <f t="shared" ref="D196:E196" si="44">D197+D202+D210</f>
        <v>140393.06</v>
      </c>
      <c r="E196" s="51">
        <f t="shared" si="44"/>
        <v>113956.34999999999</v>
      </c>
      <c r="F196" s="52">
        <f t="shared" si="31"/>
        <v>81.169503677745894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64397.74</v>
      </c>
      <c r="E202" s="51">
        <f t="shared" si="46"/>
        <v>50125.549999999996</v>
      </c>
      <c r="F202" s="52">
        <f t="shared" si="31"/>
        <v>77.837436531157763</v>
      </c>
    </row>
    <row r="203" spans="1:6" ht="22.8" x14ac:dyDescent="0.2">
      <c r="A203" s="53">
        <v>3421</v>
      </c>
      <c r="B203" s="85" t="s">
        <v>450</v>
      </c>
      <c r="C203" s="50" t="s">
        <v>451</v>
      </c>
      <c r="D203" s="242">
        <v>0</v>
      </c>
      <c r="E203" s="242">
        <v>0</v>
      </c>
      <c r="F203" s="52" t="str">
        <f t="shared" si="31"/>
        <v>-</v>
      </c>
    </row>
    <row r="204" spans="1:6" ht="22.8" x14ac:dyDescent="0.2">
      <c r="A204" s="53">
        <v>3422</v>
      </c>
      <c r="B204" s="232" t="s">
        <v>452</v>
      </c>
      <c r="C204" s="50" t="s">
        <v>453</v>
      </c>
      <c r="D204" s="242">
        <v>0</v>
      </c>
      <c r="E204" s="242">
        <v>0</v>
      </c>
      <c r="F204" s="52" t="str">
        <f t="shared" si="31"/>
        <v>-</v>
      </c>
    </row>
    <row r="205" spans="1:6" ht="22.8" x14ac:dyDescent="0.2">
      <c r="A205" s="53">
        <v>3423</v>
      </c>
      <c r="B205" s="232" t="s">
        <v>454</v>
      </c>
      <c r="C205" s="50" t="s">
        <v>455</v>
      </c>
      <c r="D205" s="242">
        <v>61512.639999999999</v>
      </c>
      <c r="E205" s="242">
        <v>48418.78</v>
      </c>
      <c r="F205" s="52">
        <f t="shared" si="31"/>
        <v>78.713545703777299</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2.8" x14ac:dyDescent="0.2">
      <c r="A208" s="53">
        <v>3427</v>
      </c>
      <c r="B208" s="85" t="s">
        <v>460</v>
      </c>
      <c r="C208" s="50" t="s">
        <v>461</v>
      </c>
      <c r="D208" s="242">
        <v>2885.1</v>
      </c>
      <c r="E208" s="242">
        <v>1706.77</v>
      </c>
      <c r="F208" s="52">
        <f t="shared" si="31"/>
        <v>59.15808810786455</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75995.320000000007</v>
      </c>
      <c r="E210" s="51">
        <f t="shared" si="47"/>
        <v>63830.799999999996</v>
      </c>
      <c r="F210" s="52">
        <f t="shared" si="31"/>
        <v>83.993066941490596</v>
      </c>
    </row>
    <row r="211" spans="1:6" ht="12.75" customHeight="1" x14ac:dyDescent="0.2">
      <c r="A211" s="53">
        <v>3431</v>
      </c>
      <c r="B211" s="232" t="s">
        <v>466</v>
      </c>
      <c r="C211" s="50" t="s">
        <v>467</v>
      </c>
      <c r="D211" s="242">
        <v>18549.25</v>
      </c>
      <c r="E211" s="242">
        <v>16576.419999999998</v>
      </c>
      <c r="F211" s="52">
        <f t="shared" si="31"/>
        <v>89.364367831583479</v>
      </c>
    </row>
    <row r="212" spans="1:6" ht="12.75" customHeight="1" x14ac:dyDescent="0.2">
      <c r="A212" s="53">
        <v>3432</v>
      </c>
      <c r="B212" s="85" t="s">
        <v>468</v>
      </c>
      <c r="C212" s="50" t="s">
        <v>469</v>
      </c>
      <c r="D212" s="242">
        <v>43.15</v>
      </c>
      <c r="E212" s="242">
        <v>0</v>
      </c>
      <c r="F212" s="52">
        <f t="shared" si="31"/>
        <v>0</v>
      </c>
    </row>
    <row r="213" spans="1:6" ht="12.75" customHeight="1" x14ac:dyDescent="0.2">
      <c r="A213" s="53">
        <v>3433</v>
      </c>
      <c r="B213" s="85" t="s">
        <v>470</v>
      </c>
      <c r="C213" s="50" t="s">
        <v>471</v>
      </c>
      <c r="D213" s="242">
        <v>54676.42</v>
      </c>
      <c r="E213" s="242">
        <v>47254.35</v>
      </c>
      <c r="F213" s="52">
        <f t="shared" si="31"/>
        <v>86.425464578697728</v>
      </c>
    </row>
    <row r="214" spans="1:6" ht="12.75" customHeight="1" x14ac:dyDescent="0.2">
      <c r="A214" s="53">
        <v>3434</v>
      </c>
      <c r="B214" s="85" t="s">
        <v>472</v>
      </c>
      <c r="C214" s="50" t="s">
        <v>473</v>
      </c>
      <c r="D214" s="242">
        <v>2726.5</v>
      </c>
      <c r="E214" s="242">
        <v>0.03</v>
      </c>
      <c r="F214" s="52">
        <f t="shared" si="31"/>
        <v>1.1003117549972493E-3</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2.8" x14ac:dyDescent="0.2">
      <c r="A223" s="53" t="s">
        <v>490</v>
      </c>
      <c r="B223" s="85" t="s">
        <v>491</v>
      </c>
      <c r="C223" s="50" t="s">
        <v>490</v>
      </c>
      <c r="D223" s="242">
        <v>0</v>
      </c>
      <c r="E223" s="242">
        <v>0</v>
      </c>
      <c r="F223" s="52" t="str">
        <f t="shared" si="31"/>
        <v>-</v>
      </c>
    </row>
    <row r="224" spans="1:6" ht="22.8" x14ac:dyDescent="0.2">
      <c r="A224" s="53">
        <v>36</v>
      </c>
      <c r="B224" s="85" t="s">
        <v>492</v>
      </c>
      <c r="C224" s="50" t="s">
        <v>493</v>
      </c>
      <c r="D224" s="51">
        <f t="shared" ref="D224:E224" si="51">D225+D228+D231+D236+D240+D244+D247</f>
        <v>15993.09</v>
      </c>
      <c r="E224" s="51">
        <f t="shared" si="51"/>
        <v>82877.7</v>
      </c>
      <c r="F224" s="52">
        <f t="shared" ref="F224:F235" si="52">IF(D224&lt;&gt;0,IF(E224/D224&gt;=100,"&gt;&gt;100",E224/D224*100),"-")</f>
        <v>518.20942669615442</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12"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15993.09</v>
      </c>
      <c r="E231" s="51">
        <f t="shared" si="55"/>
        <v>82877.7</v>
      </c>
      <c r="F231" s="52">
        <f t="shared" si="52"/>
        <v>518.20942669615442</v>
      </c>
    </row>
    <row r="232" spans="1:6" ht="12.75" customHeight="1" x14ac:dyDescent="0.2">
      <c r="A232" s="53">
        <v>3631</v>
      </c>
      <c r="B232" s="85" t="s">
        <v>508</v>
      </c>
      <c r="C232" s="50" t="s">
        <v>509</v>
      </c>
      <c r="D232" s="242">
        <v>5375.27</v>
      </c>
      <c r="E232" s="242">
        <v>25056.68</v>
      </c>
      <c r="F232" s="52">
        <f t="shared" si="52"/>
        <v>466.14737492256199</v>
      </c>
    </row>
    <row r="233" spans="1:6" ht="12.75" customHeight="1" x14ac:dyDescent="0.2">
      <c r="A233" s="53">
        <v>3632</v>
      </c>
      <c r="B233" s="85" t="s">
        <v>510</v>
      </c>
      <c r="C233" s="50" t="s">
        <v>511</v>
      </c>
      <c r="D233" s="242">
        <v>10617.82</v>
      </c>
      <c r="E233" s="242">
        <v>57821.02</v>
      </c>
      <c r="F233" s="52">
        <f t="shared" si="52"/>
        <v>544.56583366453754</v>
      </c>
    </row>
    <row r="234" spans="1:6" ht="12.75" customHeight="1" x14ac:dyDescent="0.2">
      <c r="A234" s="53" t="s">
        <v>512</v>
      </c>
      <c r="B234" s="85" t="s">
        <v>513</v>
      </c>
      <c r="C234" s="54" t="s">
        <v>512</v>
      </c>
      <c r="D234" s="242">
        <v>0</v>
      </c>
      <c r="E234" s="242">
        <v>0</v>
      </c>
      <c r="F234" s="52" t="str">
        <f t="shared" si="52"/>
        <v>-</v>
      </c>
    </row>
    <row r="235" spans="1:6" ht="12"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v>0</v>
      </c>
      <c r="F241" s="52" t="str">
        <f t="shared" si="59"/>
        <v>-</v>
      </c>
    </row>
    <row r="242" spans="1:6" ht="22.8" x14ac:dyDescent="0.2">
      <c r="A242" s="53">
        <v>3673</v>
      </c>
      <c r="B242" s="85" t="s">
        <v>528</v>
      </c>
      <c r="C242" s="50" t="s">
        <v>529</v>
      </c>
      <c r="D242" s="242">
        <v>0</v>
      </c>
      <c r="E242" s="242">
        <v>0</v>
      </c>
      <c r="F242" s="52" t="str">
        <f t="shared" si="59"/>
        <v>-</v>
      </c>
    </row>
    <row r="243" spans="1:6" ht="22.8"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2.8" x14ac:dyDescent="0.2">
      <c r="A250" s="53" t="s">
        <v>542</v>
      </c>
      <c r="B250" s="85" t="s">
        <v>206</v>
      </c>
      <c r="C250" s="50" t="s">
        <v>542</v>
      </c>
      <c r="D250" s="242">
        <v>0</v>
      </c>
      <c r="E250" s="242">
        <v>0</v>
      </c>
      <c r="F250" s="52" t="str">
        <f t="shared" si="61"/>
        <v>-</v>
      </c>
    </row>
    <row r="251" spans="1:6" ht="22.8" x14ac:dyDescent="0.2">
      <c r="A251" s="53" t="s">
        <v>543</v>
      </c>
      <c r="B251" s="85" t="s">
        <v>208</v>
      </c>
      <c r="C251" s="50" t="s">
        <v>543</v>
      </c>
      <c r="D251" s="242">
        <v>0</v>
      </c>
      <c r="E251" s="242">
        <v>0</v>
      </c>
      <c r="F251" s="52" t="str">
        <f t="shared" si="61"/>
        <v>-</v>
      </c>
    </row>
    <row r="252" spans="1:6" ht="22.8" x14ac:dyDescent="0.2">
      <c r="A252" s="53">
        <v>37</v>
      </c>
      <c r="B252" s="85" t="s">
        <v>544</v>
      </c>
      <c r="C252" s="50" t="s">
        <v>545</v>
      </c>
      <c r="D252" s="51">
        <f t="shared" ref="D252:E252" si="63">D253+D259</f>
        <v>297397.52</v>
      </c>
      <c r="E252" s="51">
        <f t="shared" si="63"/>
        <v>406659.25</v>
      </c>
      <c r="F252" s="52">
        <f t="shared" ref="F252:F258" si="64">IF(D252&lt;&gt;0,IF(E252/D252&gt;=100,"&gt;&gt;100",E252/D252*100),"-")</f>
        <v>136.73928753676222</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v>0</v>
      </c>
      <c r="F254" s="52" t="str">
        <f t="shared" si="64"/>
        <v>-</v>
      </c>
    </row>
    <row r="255" spans="1:6" ht="22.8" x14ac:dyDescent="0.2">
      <c r="A255" s="53">
        <v>3712</v>
      </c>
      <c r="B255" s="85" t="s">
        <v>550</v>
      </c>
      <c r="C255" s="50" t="s">
        <v>551</v>
      </c>
      <c r="D255" s="242">
        <v>0</v>
      </c>
      <c r="E255" s="242">
        <v>0</v>
      </c>
      <c r="F255" s="52" t="str">
        <f t="shared" si="64"/>
        <v>-</v>
      </c>
    </row>
    <row r="256" spans="1:6" ht="12" x14ac:dyDescent="0.2">
      <c r="A256" s="53" t="s">
        <v>552</v>
      </c>
      <c r="B256" s="85" t="s">
        <v>553</v>
      </c>
      <c r="C256" s="50" t="s">
        <v>552</v>
      </c>
      <c r="D256" s="242">
        <v>0</v>
      </c>
      <c r="E256" s="242">
        <v>0</v>
      </c>
      <c r="F256" s="52" t="str">
        <f t="shared" si="64"/>
        <v>-</v>
      </c>
    </row>
    <row r="257" spans="1:6" ht="12"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297397.52</v>
      </c>
      <c r="E259" s="51">
        <f t="shared" si="66"/>
        <v>406659.25</v>
      </c>
      <c r="F259" s="52">
        <f t="shared" ref="F259:F262" si="67">IF(D259&lt;&gt;0,IF(E259/D259&gt;=100,"&gt;&gt;100",E259/D259*100),"-")</f>
        <v>136.73928753676222</v>
      </c>
    </row>
    <row r="260" spans="1:6" ht="12.75" customHeight="1" x14ac:dyDescent="0.2">
      <c r="A260" s="53">
        <v>3721</v>
      </c>
      <c r="B260" s="85" t="s">
        <v>560</v>
      </c>
      <c r="C260" s="50" t="s">
        <v>561</v>
      </c>
      <c r="D260" s="242">
        <v>297397.52</v>
      </c>
      <c r="E260" s="242">
        <v>406659.25</v>
      </c>
      <c r="F260" s="52">
        <f t="shared" si="67"/>
        <v>136.73928753676222</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685705.12</v>
      </c>
      <c r="E263" s="51">
        <f t="shared" si="68"/>
        <v>930092.26</v>
      </c>
      <c r="F263" s="52">
        <f t="shared" ref="F263:F267" si="69">IF(D263&lt;&gt;0,IF(E263/D263&gt;=100,"&gt;&gt;100",E263/D263*100),"-")</f>
        <v>135.64026764157748</v>
      </c>
    </row>
    <row r="264" spans="1:6" ht="12.75" customHeight="1" x14ac:dyDescent="0.2">
      <c r="A264" s="53">
        <v>381</v>
      </c>
      <c r="B264" s="85" t="s">
        <v>568</v>
      </c>
      <c r="C264" s="50" t="s">
        <v>569</v>
      </c>
      <c r="D264" s="51">
        <f t="shared" ref="D264:E264" si="70">SUM(D265:D267)</f>
        <v>609169.80000000005</v>
      </c>
      <c r="E264" s="51">
        <f t="shared" si="70"/>
        <v>698308.43</v>
      </c>
      <c r="F264" s="52">
        <f t="shared" si="69"/>
        <v>114.63280517189132</v>
      </c>
    </row>
    <row r="265" spans="1:6" ht="12.75" customHeight="1" x14ac:dyDescent="0.2">
      <c r="A265" s="53">
        <v>3811</v>
      </c>
      <c r="B265" s="85" t="s">
        <v>570</v>
      </c>
      <c r="C265" s="50" t="s">
        <v>571</v>
      </c>
      <c r="D265" s="242">
        <v>609169.80000000005</v>
      </c>
      <c r="E265" s="242">
        <v>698308.43</v>
      </c>
      <c r="F265" s="52">
        <f t="shared" si="69"/>
        <v>114.63280517189132</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74385.210000000006</v>
      </c>
      <c r="E268" s="51">
        <f t="shared" si="71"/>
        <v>226703.83000000002</v>
      </c>
      <c r="F268" s="52">
        <f t="shared" ref="F268:F272" si="72">IF(D268&lt;&gt;0,IF(E268/D268&gt;=100,"&gt;&gt;100",E268/D268*100),"-")</f>
        <v>304.77003425815428</v>
      </c>
    </row>
    <row r="269" spans="1:6" ht="12.75" customHeight="1" x14ac:dyDescent="0.2">
      <c r="A269" s="53">
        <v>3821</v>
      </c>
      <c r="B269" s="85" t="s">
        <v>578</v>
      </c>
      <c r="C269" s="50" t="s">
        <v>579</v>
      </c>
      <c r="D269" s="242">
        <v>74385.210000000006</v>
      </c>
      <c r="E269" s="242">
        <v>206795.41</v>
      </c>
      <c r="F269" s="52">
        <f t="shared" si="72"/>
        <v>278.0060848117522</v>
      </c>
    </row>
    <row r="270" spans="1:6" ht="12.75" customHeight="1" x14ac:dyDescent="0.2">
      <c r="A270" s="53">
        <v>3822</v>
      </c>
      <c r="B270" s="85" t="s">
        <v>580</v>
      </c>
      <c r="C270" s="50" t="s">
        <v>581</v>
      </c>
      <c r="D270" s="242">
        <v>0</v>
      </c>
      <c r="E270" s="242">
        <v>19908.419999999998</v>
      </c>
      <c r="F270" s="52" t="str">
        <f t="shared" si="72"/>
        <v>-</v>
      </c>
    </row>
    <row r="271" spans="1:6" ht="12.75" customHeight="1" x14ac:dyDescent="0.2">
      <c r="A271" s="53" t="s">
        <v>582</v>
      </c>
      <c r="B271" s="85" t="s">
        <v>583</v>
      </c>
      <c r="C271" s="50" t="s">
        <v>582</v>
      </c>
      <c r="D271" s="242">
        <v>0</v>
      </c>
      <c r="E271" s="242">
        <v>0</v>
      </c>
      <c r="F271" s="52" t="str">
        <f t="shared" si="72"/>
        <v>-</v>
      </c>
    </row>
    <row r="272" spans="1:6" ht="22.8"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2150.11</v>
      </c>
      <c r="E273" s="51">
        <f t="shared" si="73"/>
        <v>2280</v>
      </c>
      <c r="F273" s="52">
        <f t="shared" ref="F273:F284" si="74">IF(D273&lt;&gt;0,IF(E273/D273&gt;=100,"&gt;&gt;100",E273/D273*100),"-")</f>
        <v>106.0410862700048</v>
      </c>
    </row>
    <row r="274" spans="1:6" ht="12.75" customHeight="1" x14ac:dyDescent="0.2">
      <c r="A274" s="53">
        <v>3831</v>
      </c>
      <c r="B274" s="85" t="s">
        <v>588</v>
      </c>
      <c r="C274" s="50" t="s">
        <v>589</v>
      </c>
      <c r="D274" s="242">
        <v>2150.11</v>
      </c>
      <c r="E274" s="242">
        <v>2280</v>
      </c>
      <c r="F274" s="52">
        <f t="shared" si="74"/>
        <v>106.0410862700048</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2800</v>
      </c>
      <c r="F279" s="52" t="str">
        <f t="shared" si="74"/>
        <v>-</v>
      </c>
    </row>
    <row r="280" spans="1:6" ht="22.8" x14ac:dyDescent="0.2">
      <c r="A280" s="53">
        <v>3861</v>
      </c>
      <c r="B280" s="85" t="s">
        <v>599</v>
      </c>
      <c r="C280" s="50" t="s">
        <v>600</v>
      </c>
      <c r="D280" s="242">
        <v>0</v>
      </c>
      <c r="E280" s="242">
        <v>2800</v>
      </c>
      <c r="F280" s="52" t="str">
        <f t="shared" si="74"/>
        <v>-</v>
      </c>
    </row>
    <row r="281" spans="1:6" ht="22.8"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12"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5843924.9699999997</v>
      </c>
      <c r="E289" s="51">
        <f t="shared" si="79"/>
        <v>7332532.1699999999</v>
      </c>
      <c r="F289" s="52">
        <f t="shared" si="76"/>
        <v>125.47272950357539</v>
      </c>
    </row>
    <row r="290" spans="1:6" ht="12.75" customHeight="1" x14ac:dyDescent="0.2">
      <c r="A290" s="53" t="s">
        <v>609</v>
      </c>
      <c r="B290" s="85" t="s">
        <v>620</v>
      </c>
      <c r="C290" s="50" t="s">
        <v>621</v>
      </c>
      <c r="D290" s="51">
        <f>IF(D6&gt;=D289,D6-D289,0)</f>
        <v>1397336.0099999998</v>
      </c>
      <c r="E290" s="51">
        <f>IF(E6&gt;=E289,E6-E289,0)</f>
        <v>1776611.9299999997</v>
      </c>
      <c r="F290" s="52">
        <f t="shared" si="76"/>
        <v>127.14278579280298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1309302.49</v>
      </c>
      <c r="E292" s="242">
        <v>2821754.68</v>
      </c>
      <c r="F292" s="52">
        <f t="shared" si="76"/>
        <v>215.51587211905479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1218857.08</v>
      </c>
      <c r="E294" s="242">
        <v>2082509.09</v>
      </c>
      <c r="F294" s="52">
        <f t="shared" si="76"/>
        <v>170.85752908782382</v>
      </c>
    </row>
    <row r="295" spans="1:6" ht="12" x14ac:dyDescent="0.2">
      <c r="A295" s="53">
        <v>9661</v>
      </c>
      <c r="B295" s="85" t="s">
        <v>630</v>
      </c>
      <c r="C295" s="50" t="s">
        <v>631</v>
      </c>
      <c r="D295" s="242">
        <v>5666.29</v>
      </c>
      <c r="E295" s="242">
        <v>12657.34</v>
      </c>
      <c r="F295" s="52">
        <f t="shared" si="76"/>
        <v>223.37967170758998</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2008514.9</v>
      </c>
      <c r="E298" s="51">
        <f t="shared" si="80"/>
        <v>1229264.6400000001</v>
      </c>
      <c r="F298" s="52">
        <f t="shared" ref="F298:F418" si="81">IF(D298&lt;&gt;0,IF(E298/D298&gt;=100,"&gt;&gt;100",E298/D298*100),"-")</f>
        <v>61.202664715108668</v>
      </c>
    </row>
    <row r="299" spans="1:6" ht="12.75" customHeight="1" x14ac:dyDescent="0.2">
      <c r="A299" s="53">
        <v>71</v>
      </c>
      <c r="B299" s="85" t="s">
        <v>637</v>
      </c>
      <c r="C299" s="50" t="s">
        <v>638</v>
      </c>
      <c r="D299" s="51">
        <f t="shared" ref="D299:E299" si="82">D300+D304</f>
        <v>1886818.64</v>
      </c>
      <c r="E299" s="51">
        <f t="shared" si="82"/>
        <v>1214799.83</v>
      </c>
      <c r="F299" s="52">
        <f t="shared" si="81"/>
        <v>64.383497398562923</v>
      </c>
    </row>
    <row r="300" spans="1:6" ht="12" x14ac:dyDescent="0.2">
      <c r="A300" s="53">
        <v>711</v>
      </c>
      <c r="B300" s="85" t="s">
        <v>639</v>
      </c>
      <c r="C300" s="50" t="s">
        <v>640</v>
      </c>
      <c r="D300" s="51">
        <f t="shared" ref="D300:E300" si="83">SUM(D301:D303)</f>
        <v>1886818.64</v>
      </c>
      <c r="E300" s="51">
        <f t="shared" si="83"/>
        <v>1214799.83</v>
      </c>
      <c r="F300" s="52">
        <f t="shared" si="81"/>
        <v>64.383497398562923</v>
      </c>
    </row>
    <row r="301" spans="1:6" ht="12.75" customHeight="1" x14ac:dyDescent="0.2">
      <c r="A301" s="53">
        <v>7111</v>
      </c>
      <c r="B301" s="85" t="s">
        <v>641</v>
      </c>
      <c r="C301" s="50" t="s">
        <v>642</v>
      </c>
      <c r="D301" s="242">
        <v>1886818.64</v>
      </c>
      <c r="E301" s="242">
        <v>1214799.83</v>
      </c>
      <c r="F301" s="52">
        <f t="shared" si="81"/>
        <v>64.383497398562923</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2.8" x14ac:dyDescent="0.2">
      <c r="A311" s="53">
        <v>72</v>
      </c>
      <c r="B311" s="232" t="s">
        <v>661</v>
      </c>
      <c r="C311" s="50" t="s">
        <v>662</v>
      </c>
      <c r="D311" s="51">
        <f t="shared" ref="D311:E311" si="85">D312+D317+D326+D331+D336+D339</f>
        <v>121696.26</v>
      </c>
      <c r="E311" s="51">
        <f t="shared" si="85"/>
        <v>14464.81</v>
      </c>
      <c r="F311" s="52">
        <f t="shared" si="81"/>
        <v>11.885993867025988</v>
      </c>
    </row>
    <row r="312" spans="1:6" ht="12.75" customHeight="1" x14ac:dyDescent="0.2">
      <c r="A312" s="53">
        <v>721</v>
      </c>
      <c r="B312" s="85" t="s">
        <v>663</v>
      </c>
      <c r="C312" s="50" t="s">
        <v>664</v>
      </c>
      <c r="D312" s="51">
        <f t="shared" ref="D312:E312" si="86">SUM(D313:D316)</f>
        <v>121696.26</v>
      </c>
      <c r="E312" s="51">
        <f t="shared" si="86"/>
        <v>14464.81</v>
      </c>
      <c r="F312" s="52">
        <f t="shared" si="81"/>
        <v>11.885993867025988</v>
      </c>
    </row>
    <row r="313" spans="1:6" ht="12.75" customHeight="1" x14ac:dyDescent="0.2">
      <c r="A313" s="53">
        <v>7211</v>
      </c>
      <c r="B313" s="85" t="s">
        <v>665</v>
      </c>
      <c r="C313" s="50" t="s">
        <v>666</v>
      </c>
      <c r="D313" s="242">
        <v>121696.26</v>
      </c>
      <c r="E313" s="242">
        <v>14464.81</v>
      </c>
      <c r="F313" s="52">
        <f t="shared" si="81"/>
        <v>11.885993867025988</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2023397.7700000003</v>
      </c>
      <c r="E350" s="51">
        <f t="shared" si="95"/>
        <v>3223671.0699999994</v>
      </c>
      <c r="F350" s="52">
        <f t="shared" si="81"/>
        <v>159.3196907595682</v>
      </c>
    </row>
    <row r="351" spans="1:6" ht="12.75" customHeight="1" x14ac:dyDescent="0.2">
      <c r="A351" s="53">
        <v>41</v>
      </c>
      <c r="B351" s="85" t="s">
        <v>741</v>
      </c>
      <c r="C351" s="50" t="s">
        <v>742</v>
      </c>
      <c r="D351" s="51">
        <f t="shared" ref="D351:E351" si="96">D352+D356</f>
        <v>104264.01</v>
      </c>
      <c r="E351" s="51">
        <f t="shared" si="96"/>
        <v>485136.72</v>
      </c>
      <c r="F351" s="52">
        <f t="shared" si="81"/>
        <v>465.29643354403885</v>
      </c>
    </row>
    <row r="352" spans="1:6" ht="12.75" customHeight="1" x14ac:dyDescent="0.2">
      <c r="A352" s="53">
        <v>411</v>
      </c>
      <c r="B352" s="85" t="s">
        <v>743</v>
      </c>
      <c r="C352" s="50" t="s">
        <v>744</v>
      </c>
      <c r="D352" s="51">
        <f t="shared" ref="D352:E352" si="97">SUM(D353:D355)</f>
        <v>104264.01</v>
      </c>
      <c r="E352" s="51">
        <f t="shared" si="97"/>
        <v>403149.22</v>
      </c>
      <c r="F352" s="52">
        <f t="shared" si="81"/>
        <v>386.66191718503825</v>
      </c>
    </row>
    <row r="353" spans="1:6" ht="12.75" customHeight="1" x14ac:dyDescent="0.2">
      <c r="A353" s="53">
        <v>4111</v>
      </c>
      <c r="B353" s="85" t="s">
        <v>641</v>
      </c>
      <c r="C353" s="50" t="s">
        <v>745</v>
      </c>
      <c r="D353" s="242">
        <v>104264.01</v>
      </c>
      <c r="E353" s="242">
        <v>403149.22</v>
      </c>
      <c r="F353" s="52">
        <f t="shared" si="81"/>
        <v>386.66191718503825</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81987.5</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81987.5</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2.8" x14ac:dyDescent="0.2">
      <c r="A363" s="53">
        <v>42</v>
      </c>
      <c r="B363" s="232" t="s">
        <v>757</v>
      </c>
      <c r="C363" s="50" t="s">
        <v>758</v>
      </c>
      <c r="D363" s="51">
        <f t="shared" ref="D363:E363" si="99">D364+D369+D378+D383+D388+D391</f>
        <v>1919133.7600000002</v>
      </c>
      <c r="E363" s="51">
        <f t="shared" si="99"/>
        <v>2738534.3499999996</v>
      </c>
      <c r="F363" s="52">
        <f t="shared" si="81"/>
        <v>142.69637724470019</v>
      </c>
    </row>
    <row r="364" spans="1:6" ht="12.75" customHeight="1" x14ac:dyDescent="0.2">
      <c r="A364" s="53">
        <v>421</v>
      </c>
      <c r="B364" s="85" t="s">
        <v>759</v>
      </c>
      <c r="C364" s="50" t="s">
        <v>760</v>
      </c>
      <c r="D364" s="51">
        <f t="shared" ref="D364:E364" si="100">SUM(D365:D368)</f>
        <v>1537154.1400000001</v>
      </c>
      <c r="E364" s="51">
        <f t="shared" si="100"/>
        <v>2400199.9299999997</v>
      </c>
      <c r="F364" s="52">
        <f t="shared" si="81"/>
        <v>156.14568946221615</v>
      </c>
    </row>
    <row r="365" spans="1:6" ht="12.75" customHeight="1" x14ac:dyDescent="0.2">
      <c r="A365" s="53">
        <v>4211</v>
      </c>
      <c r="B365" s="85" t="s">
        <v>665</v>
      </c>
      <c r="C365" s="50" t="s">
        <v>761</v>
      </c>
      <c r="D365" s="242">
        <v>602442.37</v>
      </c>
      <c r="E365" s="242">
        <v>0</v>
      </c>
      <c r="F365" s="52">
        <f t="shared" si="81"/>
        <v>0</v>
      </c>
    </row>
    <row r="366" spans="1:6" ht="12.75" customHeight="1" x14ac:dyDescent="0.2">
      <c r="A366" s="53">
        <v>4212</v>
      </c>
      <c r="B366" s="85" t="s">
        <v>667</v>
      </c>
      <c r="C366" s="50" t="s">
        <v>762</v>
      </c>
      <c r="D366" s="242">
        <v>248483.9</v>
      </c>
      <c r="E366" s="242">
        <v>500280.79</v>
      </c>
      <c r="F366" s="52">
        <f t="shared" si="81"/>
        <v>201.33328155264789</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686227.87</v>
      </c>
      <c r="E368" s="242">
        <v>1899919.14</v>
      </c>
      <c r="F368" s="52">
        <f t="shared" si="81"/>
        <v>276.86417632673528</v>
      </c>
    </row>
    <row r="369" spans="1:6" ht="12.75" customHeight="1" x14ac:dyDescent="0.2">
      <c r="A369" s="53">
        <v>422</v>
      </c>
      <c r="B369" s="85" t="s">
        <v>765</v>
      </c>
      <c r="C369" s="50" t="s">
        <v>766</v>
      </c>
      <c r="D369" s="51">
        <f t="shared" ref="D369:E369" si="101">SUM(D370:D377)</f>
        <v>71064.27</v>
      </c>
      <c r="E369" s="51">
        <f t="shared" si="101"/>
        <v>65056.59</v>
      </c>
      <c r="F369" s="52">
        <f t="shared" si="81"/>
        <v>91.546131410341644</v>
      </c>
    </row>
    <row r="370" spans="1:6" ht="12.75" customHeight="1" x14ac:dyDescent="0.2">
      <c r="A370" s="53">
        <v>4221</v>
      </c>
      <c r="B370" s="85" t="s">
        <v>675</v>
      </c>
      <c r="C370" s="50" t="s">
        <v>767</v>
      </c>
      <c r="D370" s="242">
        <v>8546.6200000000008</v>
      </c>
      <c r="E370" s="242">
        <v>11336.93</v>
      </c>
      <c r="F370" s="52">
        <f t="shared" si="81"/>
        <v>132.64811118313438</v>
      </c>
    </row>
    <row r="371" spans="1:6" ht="12.75" customHeight="1" x14ac:dyDescent="0.2">
      <c r="A371" s="53">
        <v>4222</v>
      </c>
      <c r="B371" s="85" t="s">
        <v>768</v>
      </c>
      <c r="C371" s="50" t="s">
        <v>769</v>
      </c>
      <c r="D371" s="242">
        <v>330.21</v>
      </c>
      <c r="E371" s="242">
        <v>46.45</v>
      </c>
      <c r="F371" s="52">
        <f t="shared" si="81"/>
        <v>14.06680597195724</v>
      </c>
    </row>
    <row r="372" spans="1:6" ht="12.75" customHeight="1" x14ac:dyDescent="0.2">
      <c r="A372" s="53">
        <v>4223</v>
      </c>
      <c r="B372" s="85" t="s">
        <v>679</v>
      </c>
      <c r="C372" s="50" t="s">
        <v>770</v>
      </c>
      <c r="D372" s="242">
        <v>1021.97</v>
      </c>
      <c r="E372" s="242">
        <v>2845.46</v>
      </c>
      <c r="F372" s="52">
        <f t="shared" si="81"/>
        <v>278.42891670009885</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61165.47</v>
      </c>
      <c r="E376" s="242">
        <v>50827.75</v>
      </c>
      <c r="F376" s="52">
        <f t="shared" si="81"/>
        <v>83.098764711527593</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25858.46</v>
      </c>
      <c r="F378" s="52" t="str">
        <f t="shared" si="81"/>
        <v>-</v>
      </c>
    </row>
    <row r="379" spans="1:6" ht="12.75" customHeight="1" x14ac:dyDescent="0.2">
      <c r="A379" s="53">
        <v>4231</v>
      </c>
      <c r="B379" s="85" t="s">
        <v>693</v>
      </c>
      <c r="C379" s="50" t="s">
        <v>778</v>
      </c>
      <c r="D379" s="242">
        <v>0</v>
      </c>
      <c r="E379" s="242">
        <v>25858.46</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39260.01</v>
      </c>
      <c r="E383" s="51">
        <f t="shared" si="103"/>
        <v>56844.81</v>
      </c>
      <c r="F383" s="52">
        <f t="shared" si="81"/>
        <v>144.79061518323607</v>
      </c>
    </row>
    <row r="384" spans="1:6" ht="12.75" customHeight="1" x14ac:dyDescent="0.2">
      <c r="A384" s="53">
        <v>4241</v>
      </c>
      <c r="B384" s="85" t="s">
        <v>784</v>
      </c>
      <c r="C384" s="50" t="s">
        <v>785</v>
      </c>
      <c r="D384" s="242">
        <v>33380.39</v>
      </c>
      <c r="E384" s="242">
        <v>34201.08</v>
      </c>
      <c r="F384" s="52">
        <f t="shared" si="81"/>
        <v>102.4585991955157</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5879.62</v>
      </c>
      <c r="E386" s="242">
        <v>22643.73</v>
      </c>
      <c r="F386" s="52">
        <f t="shared" si="81"/>
        <v>385.12233783815958</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5751.9</v>
      </c>
      <c r="F388" s="52" t="str">
        <f t="shared" si="81"/>
        <v>-</v>
      </c>
    </row>
    <row r="389" spans="1:6" ht="12.75" customHeight="1" x14ac:dyDescent="0.2">
      <c r="A389" s="53">
        <v>4251</v>
      </c>
      <c r="B389" s="85" t="s">
        <v>791</v>
      </c>
      <c r="C389" s="50" t="s">
        <v>792</v>
      </c>
      <c r="D389" s="242">
        <v>0</v>
      </c>
      <c r="E389" s="242">
        <v>5751.9</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271655.34000000003</v>
      </c>
      <c r="E391" s="51">
        <f t="shared" si="105"/>
        <v>184822.66</v>
      </c>
      <c r="F391" s="52">
        <f t="shared" si="81"/>
        <v>68.03571761188276</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271655.34000000003</v>
      </c>
      <c r="E395" s="242">
        <v>184822.66</v>
      </c>
      <c r="F395" s="52">
        <f t="shared" si="81"/>
        <v>68.03571761188276</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14882.870000000345</v>
      </c>
      <c r="E408" s="51">
        <f t="shared" si="111"/>
        <v>1994406.4299999992</v>
      </c>
      <c r="F408" s="52" t="str">
        <f t="shared" si="81"/>
        <v>&gt;&gt;100</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8941923.9399999995</v>
      </c>
      <c r="E410" s="242">
        <v>8941776.8800000008</v>
      </c>
      <c r="F410" s="52">
        <f t="shared" si="81"/>
        <v>99.998355387487237</v>
      </c>
    </row>
    <row r="411" spans="1:6" ht="12.75" customHeight="1" x14ac:dyDescent="0.2">
      <c r="A411" s="53">
        <v>97</v>
      </c>
      <c r="B411" s="85" t="s">
        <v>828</v>
      </c>
      <c r="C411" s="50" t="s">
        <v>829</v>
      </c>
      <c r="D411" s="242">
        <v>15216.84</v>
      </c>
      <c r="E411" s="242">
        <v>1798333.18</v>
      </c>
      <c r="F411" s="52" t="str">
        <f t="shared" si="81"/>
        <v>&gt;&gt;100</v>
      </c>
    </row>
    <row r="412" spans="1:6" ht="12.75" customHeight="1" x14ac:dyDescent="0.2">
      <c r="A412" s="53" t="s">
        <v>609</v>
      </c>
      <c r="B412" s="85" t="s">
        <v>830</v>
      </c>
      <c r="C412" s="50" t="s">
        <v>831</v>
      </c>
      <c r="D412" s="51">
        <f>D6+D298</f>
        <v>9249775.879999999</v>
      </c>
      <c r="E412" s="51">
        <f>E6+E298</f>
        <v>10338408.74</v>
      </c>
      <c r="F412" s="52">
        <f t="shared" si="81"/>
        <v>111.76928905222299</v>
      </c>
    </row>
    <row r="413" spans="1:6" ht="12.75" customHeight="1" x14ac:dyDescent="0.2">
      <c r="A413" s="53" t="s">
        <v>609</v>
      </c>
      <c r="B413" s="85" t="s">
        <v>832</v>
      </c>
      <c r="C413" s="50" t="s">
        <v>833</v>
      </c>
      <c r="D413" s="51">
        <f t="shared" ref="D413:E413" si="112">D289+D350</f>
        <v>7867322.7400000002</v>
      </c>
      <c r="E413" s="51">
        <f t="shared" si="112"/>
        <v>10556203.239999998</v>
      </c>
      <c r="F413" s="52">
        <f t="shared" si="81"/>
        <v>134.17783391964923</v>
      </c>
    </row>
    <row r="414" spans="1:6" ht="12.75" customHeight="1" x14ac:dyDescent="0.2">
      <c r="A414" s="53" t="s">
        <v>609</v>
      </c>
      <c r="B414" s="85" t="s">
        <v>834</v>
      </c>
      <c r="C414" s="50" t="s">
        <v>835</v>
      </c>
      <c r="D414" s="51">
        <f t="shared" ref="D414:E414" si="113">IF(D412&gt;=D413,D412-D413,0)</f>
        <v>1382453.1399999987</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217794.49999999814</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7632621.4499999993</v>
      </c>
      <c r="E417" s="51">
        <f t="shared" si="116"/>
        <v>6120022.2000000011</v>
      </c>
      <c r="F417" s="52">
        <f t="shared" si="81"/>
        <v>80.182441119230432</v>
      </c>
    </row>
    <row r="418" spans="1:6" ht="12.75" customHeight="1" x14ac:dyDescent="0.2">
      <c r="A418" s="55" t="s">
        <v>843</v>
      </c>
      <c r="B418" s="233" t="s">
        <v>844</v>
      </c>
      <c r="C418" s="56" t="s">
        <v>845</v>
      </c>
      <c r="D418" s="62">
        <f t="shared" ref="D418:E418" si="117">D294+D411</f>
        <v>1234073.9200000002</v>
      </c>
      <c r="E418" s="62">
        <f t="shared" si="117"/>
        <v>3880842.27</v>
      </c>
      <c r="F418" s="57">
        <f t="shared" si="81"/>
        <v>314.4740527374567</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566784.63</v>
      </c>
      <c r="E420" s="51">
        <f t="shared" si="118"/>
        <v>1116040.3900000001</v>
      </c>
      <c r="F420" s="52">
        <f t="shared" ref="F420:F647" si="119">IF(D420&lt;&gt;0,IF(E420/D420&gt;=100,"&gt;&gt;100",E420/D420*100),"-")</f>
        <v>196.90731380630419</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v>0</v>
      </c>
      <c r="F428" s="52" t="str">
        <f t="shared" si="119"/>
        <v>-</v>
      </c>
    </row>
    <row r="429" spans="1:6" ht="22.8" x14ac:dyDescent="0.2">
      <c r="A429" s="53">
        <v>8122</v>
      </c>
      <c r="B429" s="232" t="s">
        <v>865</v>
      </c>
      <c r="C429" s="50" t="s">
        <v>866</v>
      </c>
      <c r="D429" s="242">
        <v>0</v>
      </c>
      <c r="E429" s="242">
        <v>0</v>
      </c>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12" x14ac:dyDescent="0.2">
      <c r="A434" s="53">
        <v>814</v>
      </c>
      <c r="B434" s="232" t="s">
        <v>875</v>
      </c>
      <c r="C434" s="50" t="s">
        <v>876</v>
      </c>
      <c r="D434" s="242">
        <v>0</v>
      </c>
      <c r="E434" s="242">
        <v>0</v>
      </c>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12" x14ac:dyDescent="0.2">
      <c r="A437" s="53">
        <v>8154</v>
      </c>
      <c r="B437" s="85" t="s">
        <v>881</v>
      </c>
      <c r="C437" s="50" t="s">
        <v>882</v>
      </c>
      <c r="D437" s="242">
        <v>0</v>
      </c>
      <c r="E437" s="242">
        <v>0</v>
      </c>
      <c r="F437" s="52" t="str">
        <f t="shared" si="119"/>
        <v>-</v>
      </c>
    </row>
    <row r="438" spans="1:6" ht="22.8"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2.8" x14ac:dyDescent="0.2">
      <c r="A453" s="53">
        <v>8176</v>
      </c>
      <c r="B453" s="85" t="s">
        <v>913</v>
      </c>
      <c r="C453" s="50" t="s">
        <v>914</v>
      </c>
      <c r="D453" s="242">
        <v>0</v>
      </c>
      <c r="E453" s="242">
        <v>0</v>
      </c>
      <c r="F453" s="52" t="str">
        <f t="shared" si="119"/>
        <v>-</v>
      </c>
    </row>
    <row r="454" spans="1:6" ht="22.8"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v>0</v>
      </c>
      <c r="F456" s="52" t="str">
        <f t="shared" si="119"/>
        <v>-</v>
      </c>
    </row>
    <row r="457" spans="1:6" ht="12"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12" x14ac:dyDescent="0.2">
      <c r="A477" s="53">
        <v>832</v>
      </c>
      <c r="B477" s="232" t="s">
        <v>961</v>
      </c>
      <c r="C477" s="50" t="s">
        <v>962</v>
      </c>
      <c r="D477" s="242">
        <v>0</v>
      </c>
      <c r="E477" s="242">
        <v>0</v>
      </c>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566784.63</v>
      </c>
      <c r="E484" s="51">
        <f t="shared" si="137"/>
        <v>1116040.3900000001</v>
      </c>
      <c r="F484" s="52">
        <f t="shared" si="119"/>
        <v>196.90731380630419</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2.8" x14ac:dyDescent="0.2">
      <c r="A490" s="53">
        <v>842</v>
      </c>
      <c r="B490" s="85" t="s">
        <v>987</v>
      </c>
      <c r="C490" s="50" t="s">
        <v>988</v>
      </c>
      <c r="D490" s="51">
        <f t="shared" ref="D490:E490" si="139">SUM(D491:D493)</f>
        <v>0</v>
      </c>
      <c r="E490" s="51">
        <f t="shared" si="139"/>
        <v>507465</v>
      </c>
      <c r="F490" s="52" t="str">
        <f t="shared" si="119"/>
        <v>-</v>
      </c>
    </row>
    <row r="491" spans="1:6" ht="12.75" customHeight="1" x14ac:dyDescent="0.2">
      <c r="A491" s="53">
        <v>8422</v>
      </c>
      <c r="B491" s="85" t="s">
        <v>989</v>
      </c>
      <c r="C491" s="50" t="s">
        <v>990</v>
      </c>
      <c r="D491" s="242">
        <v>0</v>
      </c>
      <c r="E491" s="242">
        <v>507465</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2.8" x14ac:dyDescent="0.2">
      <c r="A495" s="53">
        <v>844</v>
      </c>
      <c r="B495" s="85" t="s">
        <v>997</v>
      </c>
      <c r="C495" s="50" t="s">
        <v>998</v>
      </c>
      <c r="D495" s="51">
        <f t="shared" ref="D495:E495" si="140">SUM(D496:D501)</f>
        <v>566784.63</v>
      </c>
      <c r="E495" s="51">
        <f t="shared" si="140"/>
        <v>608575.39</v>
      </c>
      <c r="F495" s="52">
        <f t="shared" si="119"/>
        <v>107.37330509474118</v>
      </c>
    </row>
    <row r="496" spans="1:6" ht="12.75" customHeight="1" x14ac:dyDescent="0.2">
      <c r="A496" s="53">
        <v>8443</v>
      </c>
      <c r="B496" s="85" t="s">
        <v>999</v>
      </c>
      <c r="C496" s="50" t="s">
        <v>1000</v>
      </c>
      <c r="D496" s="242">
        <v>566784.63</v>
      </c>
      <c r="E496" s="242">
        <v>608575.39</v>
      </c>
      <c r="F496" s="52">
        <f t="shared" si="119"/>
        <v>107.37330509474118</v>
      </c>
    </row>
    <row r="497" spans="1:6" ht="12.75" customHeight="1" x14ac:dyDescent="0.2">
      <c r="A497" s="53">
        <v>8444</v>
      </c>
      <c r="B497" s="85" t="s">
        <v>1001</v>
      </c>
      <c r="C497" s="50" t="s">
        <v>1002</v>
      </c>
      <c r="D497" s="242">
        <v>0</v>
      </c>
      <c r="E497" s="242">
        <v>0</v>
      </c>
      <c r="F497" s="52" t="str">
        <f t="shared" si="119"/>
        <v>-</v>
      </c>
    </row>
    <row r="498" spans="1:6" ht="12"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2.8"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625208.64</v>
      </c>
      <c r="E528" s="51">
        <f t="shared" si="148"/>
        <v>981940.27</v>
      </c>
      <c r="F528" s="52">
        <f t="shared" si="119"/>
        <v>157.05801346571283</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v>0</v>
      </c>
      <c r="F536" s="52" t="str">
        <f t="shared" si="119"/>
        <v>-</v>
      </c>
    </row>
    <row r="537" spans="1:6" ht="12" x14ac:dyDescent="0.2">
      <c r="A537" s="53">
        <v>5122</v>
      </c>
      <c r="B537" s="85" t="s">
        <v>1081</v>
      </c>
      <c r="C537" s="50" t="s">
        <v>1082</v>
      </c>
      <c r="D537" s="242">
        <v>0</v>
      </c>
      <c r="E537" s="242">
        <v>0</v>
      </c>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12"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2.8"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2.8" x14ac:dyDescent="0.2">
      <c r="A593" s="53">
        <v>54</v>
      </c>
      <c r="B593" s="232" t="s">
        <v>1184</v>
      </c>
      <c r="C593" s="50" t="s">
        <v>1185</v>
      </c>
      <c r="D593" s="51">
        <f t="shared" ref="D593:E593" si="167">D594+D599+D603+D605+D612+D617</f>
        <v>625208.64</v>
      </c>
      <c r="E593" s="51">
        <f t="shared" si="167"/>
        <v>981940.27</v>
      </c>
      <c r="F593" s="52">
        <f t="shared" si="119"/>
        <v>157.05801346571283</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12" x14ac:dyDescent="0.2">
      <c r="A601" s="53">
        <v>5423</v>
      </c>
      <c r="B601" s="85" t="s">
        <v>1200</v>
      </c>
      <c r="C601" s="50" t="s">
        <v>1201</v>
      </c>
      <c r="D601" s="242">
        <v>0</v>
      </c>
      <c r="E601" s="242">
        <v>0</v>
      </c>
      <c r="F601" s="52" t="str">
        <f t="shared" si="119"/>
        <v>-</v>
      </c>
    </row>
    <row r="602" spans="1:6" ht="22.8" x14ac:dyDescent="0.2">
      <c r="A602" s="53">
        <v>5424</v>
      </c>
      <c r="B602" s="85" t="s">
        <v>1202</v>
      </c>
      <c r="C602" s="50" t="s">
        <v>1203</v>
      </c>
      <c r="D602" s="242">
        <v>0</v>
      </c>
      <c r="E602" s="242">
        <v>0</v>
      </c>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2.8" x14ac:dyDescent="0.2">
      <c r="A605" s="53">
        <v>544</v>
      </c>
      <c r="B605" s="85" t="s">
        <v>1208</v>
      </c>
      <c r="C605" s="50" t="s">
        <v>1209</v>
      </c>
      <c r="D605" s="51">
        <f t="shared" ref="D605:E605" si="171">SUM(D606:D611)</f>
        <v>593292.03</v>
      </c>
      <c r="E605" s="51">
        <f t="shared" si="171"/>
        <v>981929.6</v>
      </c>
      <c r="F605" s="52">
        <f t="shared" si="119"/>
        <v>165.50527402163146</v>
      </c>
    </row>
    <row r="606" spans="1:6" ht="22.8" x14ac:dyDescent="0.2">
      <c r="A606" s="53">
        <v>5443</v>
      </c>
      <c r="B606" s="85" t="s">
        <v>1210</v>
      </c>
      <c r="C606" s="50" t="s">
        <v>1211</v>
      </c>
      <c r="D606" s="242">
        <v>593292.03</v>
      </c>
      <c r="E606" s="242">
        <v>981929.6</v>
      </c>
      <c r="F606" s="52">
        <f t="shared" si="119"/>
        <v>165.50527402163146</v>
      </c>
    </row>
    <row r="607" spans="1:6" ht="22.8" x14ac:dyDescent="0.2">
      <c r="A607" s="53">
        <v>5444</v>
      </c>
      <c r="B607" s="232" t="s">
        <v>1212</v>
      </c>
      <c r="C607" s="50" t="s">
        <v>1213</v>
      </c>
      <c r="D607" s="242">
        <v>0</v>
      </c>
      <c r="E607" s="242">
        <v>0</v>
      </c>
      <c r="F607" s="52" t="str">
        <f t="shared" si="119"/>
        <v>-</v>
      </c>
    </row>
    <row r="608" spans="1:6" ht="22.8"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12" x14ac:dyDescent="0.2">
      <c r="A611" s="53">
        <v>5448</v>
      </c>
      <c r="B611" s="85" t="s">
        <v>1220</v>
      </c>
      <c r="C611" s="50" t="s">
        <v>1221</v>
      </c>
      <c r="D611" s="242">
        <v>0</v>
      </c>
      <c r="E611" s="242">
        <v>0</v>
      </c>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12" x14ac:dyDescent="0.2">
      <c r="A617" s="53">
        <v>547</v>
      </c>
      <c r="B617" s="85" t="s">
        <v>1232</v>
      </c>
      <c r="C617" s="50" t="s">
        <v>1233</v>
      </c>
      <c r="D617" s="51">
        <f t="shared" ref="D617:E617" si="173">SUM(D618:D624)</f>
        <v>31916.61</v>
      </c>
      <c r="E617" s="51">
        <f t="shared" si="173"/>
        <v>10.67</v>
      </c>
      <c r="F617" s="52">
        <f t="shared" si="119"/>
        <v>3.3430868754545047E-2</v>
      </c>
    </row>
    <row r="618" spans="1:6" ht="12.75" customHeight="1" x14ac:dyDescent="0.2">
      <c r="A618" s="53">
        <v>5471</v>
      </c>
      <c r="B618" s="85" t="s">
        <v>1234</v>
      </c>
      <c r="C618" s="50" t="s">
        <v>1235</v>
      </c>
      <c r="D618" s="242">
        <v>31916.61</v>
      </c>
      <c r="E618" s="242">
        <v>10.67</v>
      </c>
      <c r="F618" s="52">
        <f t="shared" si="119"/>
        <v>3.3430868754545047E-2</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2.8" x14ac:dyDescent="0.2">
      <c r="A623" s="53">
        <v>5476</v>
      </c>
      <c r="B623" s="85" t="s">
        <v>1244</v>
      </c>
      <c r="C623" s="50" t="s">
        <v>1245</v>
      </c>
      <c r="D623" s="242">
        <v>0</v>
      </c>
      <c r="E623" s="242">
        <v>0</v>
      </c>
      <c r="F623" s="52" t="str">
        <f t="shared" si="119"/>
        <v>-</v>
      </c>
    </row>
    <row r="624" spans="1:6" ht="22.8"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134100.12000000011</v>
      </c>
      <c r="F635" s="52" t="str">
        <f t="shared" si="119"/>
        <v>-</v>
      </c>
    </row>
    <row r="636" spans="1:6" ht="12.75" customHeight="1" x14ac:dyDescent="0.2">
      <c r="A636" s="53" t="s">
        <v>609</v>
      </c>
      <c r="B636" s="85" t="s">
        <v>1270</v>
      </c>
      <c r="C636" s="50" t="s">
        <v>1271</v>
      </c>
      <c r="D636" s="51">
        <f t="shared" ref="D636:E636" si="179">IF(D528-D420&gt;=0,D528-D420,0)</f>
        <v>58424.010000000009</v>
      </c>
      <c r="E636" s="51">
        <f t="shared" si="179"/>
        <v>0</v>
      </c>
      <c r="F636" s="52">
        <f t="shared" si="119"/>
        <v>0</v>
      </c>
    </row>
    <row r="637" spans="1:6" ht="12.75" customHeight="1" x14ac:dyDescent="0.2">
      <c r="A637" s="53">
        <v>92213</v>
      </c>
      <c r="B637" s="85" t="s">
        <v>1272</v>
      </c>
      <c r="C637" s="50" t="s">
        <v>1273</v>
      </c>
      <c r="D637" s="242">
        <v>3254164.07</v>
      </c>
      <c r="E637" s="242">
        <v>3145803.01</v>
      </c>
      <c r="F637" s="52">
        <f t="shared" si="119"/>
        <v>96.670080006138107</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9816560.5099999998</v>
      </c>
      <c r="E639" s="51">
        <f t="shared" si="180"/>
        <v>11454449.130000001</v>
      </c>
      <c r="F639" s="52">
        <f t="shared" si="119"/>
        <v>116.68495414795747</v>
      </c>
    </row>
    <row r="640" spans="1:6" ht="12.75" customHeight="1" x14ac:dyDescent="0.2">
      <c r="A640" s="53" t="s">
        <v>609</v>
      </c>
      <c r="B640" s="85" t="s">
        <v>1278</v>
      </c>
      <c r="C640" s="50" t="s">
        <v>1279</v>
      </c>
      <c r="D640" s="51">
        <f t="shared" ref="D640:E640" si="181">D413+D528</f>
        <v>8492531.3800000008</v>
      </c>
      <c r="E640" s="51">
        <f t="shared" si="181"/>
        <v>11538143.509999998</v>
      </c>
      <c r="F640" s="52">
        <f t="shared" si="119"/>
        <v>135.86224170066001</v>
      </c>
    </row>
    <row r="641" spans="1:6" ht="12.75" customHeight="1" x14ac:dyDescent="0.2">
      <c r="A641" s="53" t="s">
        <v>609</v>
      </c>
      <c r="B641" s="85" t="s">
        <v>1280</v>
      </c>
      <c r="C641" s="50" t="s">
        <v>1281</v>
      </c>
      <c r="D641" s="51">
        <f t="shared" ref="D641:E641" si="182">IF(D639&gt;=D640,D639-D640,0)</f>
        <v>1324029.129999999</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83694.379999997094</v>
      </c>
      <c r="F642" s="52" t="str">
        <f t="shared" si="119"/>
        <v>-</v>
      </c>
    </row>
    <row r="643" spans="1:6" ht="22.8" x14ac:dyDescent="0.2">
      <c r="A643" s="60" t="s">
        <v>1284</v>
      </c>
      <c r="B643" s="85" t="s">
        <v>1285</v>
      </c>
      <c r="C643" s="61" t="s">
        <v>1284</v>
      </c>
      <c r="D643" s="51">
        <f t="shared" ref="D643:E643" si="184">IF(D416-D417+D637-D638&gt;=0,D416-D417+D637-D638,0)</f>
        <v>0</v>
      </c>
      <c r="E643" s="51">
        <f t="shared" si="184"/>
        <v>0</v>
      </c>
      <c r="F643" s="52" t="str">
        <f t="shared" si="119"/>
        <v>-</v>
      </c>
    </row>
    <row r="644" spans="1:6" ht="22.8" x14ac:dyDescent="0.2">
      <c r="A644" s="60" t="s">
        <v>1286</v>
      </c>
      <c r="B644" s="85" t="s">
        <v>1287</v>
      </c>
      <c r="C644" s="61" t="s">
        <v>1286</v>
      </c>
      <c r="D644" s="51">
        <f t="shared" ref="D644:E644" si="185">IF(D417-D416+D638-D637&gt;=0,D417-D416+D638-D637,0)</f>
        <v>4378457.379999999</v>
      </c>
      <c r="E644" s="51">
        <f t="shared" si="185"/>
        <v>2974219.1900000013</v>
      </c>
      <c r="F644" s="52">
        <f t="shared" si="119"/>
        <v>67.928471876549409</v>
      </c>
    </row>
    <row r="645" spans="1:6" ht="22.8" x14ac:dyDescent="0.2">
      <c r="A645" s="53" t="s">
        <v>609</v>
      </c>
      <c r="B645" s="85" t="s">
        <v>1288</v>
      </c>
      <c r="C645" s="50" t="s">
        <v>1289</v>
      </c>
      <c r="D645" s="51">
        <f t="shared" ref="D645:E645" si="186">IF(D641+D643-D642-D644&gt;=0,D641+D643-D642-D644,0)</f>
        <v>0</v>
      </c>
      <c r="E645" s="51">
        <f t="shared" si="186"/>
        <v>0</v>
      </c>
      <c r="F645" s="52" t="str">
        <f t="shared" si="119"/>
        <v>-</v>
      </c>
    </row>
    <row r="646" spans="1:6" ht="22.8" x14ac:dyDescent="0.2">
      <c r="A646" s="53" t="s">
        <v>609</v>
      </c>
      <c r="B646" s="85" t="s">
        <v>1290</v>
      </c>
      <c r="C646" s="50" t="s">
        <v>1291</v>
      </c>
      <c r="D646" s="51">
        <f t="shared" ref="D646:E646" si="187">IF(D642+D644-D641-D643&gt;=0,D642+D644-D641-D643,0)</f>
        <v>3054428.25</v>
      </c>
      <c r="E646" s="51">
        <f t="shared" si="187"/>
        <v>3057913.5699999984</v>
      </c>
      <c r="F646" s="52">
        <f t="shared" si="119"/>
        <v>100.11410711644638</v>
      </c>
    </row>
    <row r="647" spans="1:6" ht="22.8" x14ac:dyDescent="0.2">
      <c r="A647" s="55" t="s">
        <v>1292</v>
      </c>
      <c r="B647" s="233" t="s">
        <v>1293</v>
      </c>
      <c r="C647" s="56" t="s">
        <v>1292</v>
      </c>
      <c r="D647" s="243">
        <v>0</v>
      </c>
      <c r="E647" s="243">
        <v>0</v>
      </c>
      <c r="F647" s="57" t="str">
        <f t="shared" si="119"/>
        <v>-</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28674.78</v>
      </c>
      <c r="E649" s="242">
        <v>71678.759999999995</v>
      </c>
      <c r="F649" s="52">
        <f t="shared" ref="F649:F724" si="188">IF(D649&lt;&gt;0,IF(E649/D649&gt;=100,"&gt;&gt;100",E649/D649*100),"-")</f>
        <v>249.9714383161789</v>
      </c>
    </row>
    <row r="650" spans="1:6" ht="12.75" customHeight="1" x14ac:dyDescent="0.2">
      <c r="A650" s="53" t="s">
        <v>1297</v>
      </c>
      <c r="B650" s="85" t="s">
        <v>1298</v>
      </c>
      <c r="C650" s="50" t="s">
        <v>1297</v>
      </c>
      <c r="D650" s="242">
        <v>13551489.65</v>
      </c>
      <c r="E650" s="242">
        <v>15241096.960000001</v>
      </c>
      <c r="F650" s="52">
        <f t="shared" si="188"/>
        <v>112.46805593804221</v>
      </c>
    </row>
    <row r="651" spans="1:6" ht="12.75" customHeight="1" x14ac:dyDescent="0.2">
      <c r="A651" s="53" t="s">
        <v>1299</v>
      </c>
      <c r="B651" s="85" t="s">
        <v>1300</v>
      </c>
      <c r="C651" s="50" t="s">
        <v>1299</v>
      </c>
      <c r="D651" s="242">
        <v>13508485.689999999</v>
      </c>
      <c r="E651" s="242">
        <v>15230924.800000001</v>
      </c>
      <c r="F651" s="52">
        <f t="shared" si="188"/>
        <v>112.75079346069916</v>
      </c>
    </row>
    <row r="652" spans="1:6" ht="22.8" x14ac:dyDescent="0.2">
      <c r="A652" s="53">
        <v>11</v>
      </c>
      <c r="B652" s="85" t="s">
        <v>1301</v>
      </c>
      <c r="C652" s="50" t="s">
        <v>1302</v>
      </c>
      <c r="D652" s="51">
        <f t="shared" ref="D652:E652" si="189">+D649+D650-D651</f>
        <v>71678.740000000224</v>
      </c>
      <c r="E652" s="51">
        <f t="shared" si="189"/>
        <v>81850.919999999925</v>
      </c>
      <c r="F652" s="52">
        <f t="shared" si="188"/>
        <v>114.19134878765959</v>
      </c>
    </row>
    <row r="653" spans="1:6" ht="22.8" x14ac:dyDescent="0.2">
      <c r="A653" s="53" t="s">
        <v>609</v>
      </c>
      <c r="B653" s="85" t="s">
        <v>1303</v>
      </c>
      <c r="C653" s="50" t="s">
        <v>1304</v>
      </c>
      <c r="D653" s="262">
        <v>28</v>
      </c>
      <c r="E653" s="262">
        <v>27</v>
      </c>
      <c r="F653" s="52">
        <f t="shared" si="188"/>
        <v>96.428571428571431</v>
      </c>
    </row>
    <row r="654" spans="1:6" ht="22.8" x14ac:dyDescent="0.2">
      <c r="A654" s="53" t="s">
        <v>609</v>
      </c>
      <c r="B654" s="85" t="s">
        <v>1305</v>
      </c>
      <c r="C654" s="50" t="s">
        <v>1306</v>
      </c>
      <c r="D654" s="262">
        <v>72</v>
      </c>
      <c r="E654" s="262">
        <v>78</v>
      </c>
      <c r="F654" s="52">
        <f t="shared" si="188"/>
        <v>108.33333333333333</v>
      </c>
    </row>
    <row r="655" spans="1:6" ht="12.75" customHeight="1" x14ac:dyDescent="0.2">
      <c r="A655" s="53" t="s">
        <v>609</v>
      </c>
      <c r="B655" s="85" t="s">
        <v>1307</v>
      </c>
      <c r="C655" s="50" t="s">
        <v>1308</v>
      </c>
      <c r="D655" s="262">
        <v>26</v>
      </c>
      <c r="E655" s="262">
        <v>26</v>
      </c>
      <c r="F655" s="52">
        <f t="shared" si="188"/>
        <v>100</v>
      </c>
    </row>
    <row r="656" spans="1:6" ht="12.75" customHeight="1" x14ac:dyDescent="0.2">
      <c r="A656" s="53" t="s">
        <v>609</v>
      </c>
      <c r="B656" s="85" t="s">
        <v>1309</v>
      </c>
      <c r="C656" s="50" t="s">
        <v>1310</v>
      </c>
      <c r="D656" s="262">
        <v>68</v>
      </c>
      <c r="E656" s="262">
        <v>77</v>
      </c>
      <c r="F656" s="52">
        <f t="shared" si="188"/>
        <v>113.23529411764706</v>
      </c>
    </row>
    <row r="657" spans="1:6" ht="22.8" x14ac:dyDescent="0.2">
      <c r="A657" s="53" t="s">
        <v>1311</v>
      </c>
      <c r="B657" s="85" t="s">
        <v>1312</v>
      </c>
      <c r="C657" s="50" t="s">
        <v>1313</v>
      </c>
      <c r="D657" s="242">
        <v>24476.45</v>
      </c>
      <c r="E657" s="242">
        <v>34432.33</v>
      </c>
      <c r="F657" s="52">
        <f t="shared" si="188"/>
        <v>140.67534303381416</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8.68</v>
      </c>
      <c r="F660" s="52" t="str">
        <f t="shared" si="188"/>
        <v>-</v>
      </c>
    </row>
    <row r="661" spans="1:6" ht="12.75" customHeight="1" x14ac:dyDescent="0.2">
      <c r="A661" s="53">
        <v>63311</v>
      </c>
      <c r="B661" s="85" t="s">
        <v>1320</v>
      </c>
      <c r="C661" s="50" t="s">
        <v>1321</v>
      </c>
      <c r="D661" s="242">
        <v>34538.160000000003</v>
      </c>
      <c r="E661" s="242">
        <v>315539.59999999998</v>
      </c>
      <c r="F661" s="52">
        <f t="shared" si="188"/>
        <v>913.59701848621921</v>
      </c>
    </row>
    <row r="662" spans="1:6" ht="12.75" customHeight="1" x14ac:dyDescent="0.2">
      <c r="A662" s="53">
        <v>63312</v>
      </c>
      <c r="B662" s="85" t="s">
        <v>1322</v>
      </c>
      <c r="C662" s="50" t="s">
        <v>1323</v>
      </c>
      <c r="D662" s="242">
        <v>3205.26</v>
      </c>
      <c r="E662" s="242">
        <v>0</v>
      </c>
      <c r="F662" s="52">
        <f t="shared" si="188"/>
        <v>0</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34392.959999999999</v>
      </c>
      <c r="E665" s="242">
        <v>195632.59</v>
      </c>
      <c r="F665" s="52">
        <f t="shared" si="188"/>
        <v>568.81579834942966</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2.8"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2.8" x14ac:dyDescent="0.2">
      <c r="A674" s="53">
        <v>63426</v>
      </c>
      <c r="B674" s="232" t="s">
        <v>1346</v>
      </c>
      <c r="C674" s="50" t="s">
        <v>1347</v>
      </c>
      <c r="D674" s="242">
        <v>0</v>
      </c>
      <c r="E674" s="242">
        <v>0</v>
      </c>
      <c r="F674" s="52" t="str">
        <f t="shared" si="188"/>
        <v>-</v>
      </c>
    </row>
    <row r="675" spans="1:6" ht="22.8" x14ac:dyDescent="0.2">
      <c r="A675" s="53">
        <v>63612</v>
      </c>
      <c r="B675" s="232" t="s">
        <v>1348</v>
      </c>
      <c r="C675" s="50" t="s">
        <v>1349</v>
      </c>
      <c r="D675" s="242">
        <v>31562.77</v>
      </c>
      <c r="E675" s="242">
        <v>53162.879999999997</v>
      </c>
      <c r="F675" s="52">
        <f t="shared" si="188"/>
        <v>168.43540665157082</v>
      </c>
    </row>
    <row r="676" spans="1:6" ht="22.8" x14ac:dyDescent="0.2">
      <c r="A676" s="53">
        <v>63613</v>
      </c>
      <c r="B676" s="232" t="s">
        <v>1350</v>
      </c>
      <c r="C676" s="50" t="s">
        <v>1351</v>
      </c>
      <c r="D676" s="242">
        <v>0</v>
      </c>
      <c r="E676" s="242">
        <v>800</v>
      </c>
      <c r="F676" s="52" t="str">
        <f t="shared" si="188"/>
        <v>-</v>
      </c>
    </row>
    <row r="677" spans="1:6" ht="22.8" x14ac:dyDescent="0.2">
      <c r="A677" s="53">
        <v>63622</v>
      </c>
      <c r="B677" s="232" t="s">
        <v>1352</v>
      </c>
      <c r="C677" s="50" t="s">
        <v>1353</v>
      </c>
      <c r="D677" s="242">
        <v>8892.43</v>
      </c>
      <c r="E677" s="242">
        <v>11756.04</v>
      </c>
      <c r="F677" s="52">
        <f t="shared" si="188"/>
        <v>132.20278371603712</v>
      </c>
    </row>
    <row r="678" spans="1:6" ht="22.8" x14ac:dyDescent="0.2">
      <c r="A678" s="53">
        <v>63623</v>
      </c>
      <c r="B678" s="232" t="s">
        <v>1354</v>
      </c>
      <c r="C678" s="50" t="s">
        <v>1355</v>
      </c>
      <c r="D678" s="242">
        <v>0</v>
      </c>
      <c r="E678" s="242">
        <v>800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2.8" x14ac:dyDescent="0.2">
      <c r="A684" s="53">
        <v>63716</v>
      </c>
      <c r="B684" s="232" t="s">
        <v>1361</v>
      </c>
      <c r="C684" s="54">
        <v>63716</v>
      </c>
      <c r="D684" s="242">
        <v>0</v>
      </c>
      <c r="E684" s="242">
        <v>0</v>
      </c>
      <c r="F684" s="52" t="str">
        <f t="shared" si="188"/>
        <v>-</v>
      </c>
    </row>
    <row r="685" spans="1:6" ht="22.8" x14ac:dyDescent="0.2">
      <c r="A685" s="53">
        <v>63717</v>
      </c>
      <c r="B685" s="232" t="s">
        <v>1362</v>
      </c>
      <c r="C685" s="54">
        <v>63717</v>
      </c>
      <c r="D685" s="242">
        <v>0</v>
      </c>
      <c r="E685" s="242">
        <v>0</v>
      </c>
      <c r="F685" s="52" t="str">
        <f t="shared" si="188"/>
        <v>-</v>
      </c>
    </row>
    <row r="686" spans="1:6" ht="22.8" x14ac:dyDescent="0.2">
      <c r="A686" s="53">
        <v>63721</v>
      </c>
      <c r="B686" s="232" t="s">
        <v>1363</v>
      </c>
      <c r="C686" s="54">
        <v>63721</v>
      </c>
      <c r="D686" s="242">
        <v>0</v>
      </c>
      <c r="E686" s="242">
        <v>0</v>
      </c>
      <c r="F686" s="52" t="str">
        <f t="shared" si="188"/>
        <v>-</v>
      </c>
    </row>
    <row r="687" spans="1:6" ht="22.8"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2.8" x14ac:dyDescent="0.2">
      <c r="A692" s="53">
        <v>63727</v>
      </c>
      <c r="B692" s="232" t="s">
        <v>1369</v>
      </c>
      <c r="C692" s="54">
        <v>63727</v>
      </c>
      <c r="D692" s="242">
        <v>0</v>
      </c>
      <c r="E692" s="242">
        <v>0</v>
      </c>
      <c r="F692" s="52" t="str">
        <f t="shared" si="188"/>
        <v>-</v>
      </c>
    </row>
    <row r="693" spans="1:6" ht="22.8"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16426.55</v>
      </c>
      <c r="E694" s="242">
        <v>59212.25</v>
      </c>
      <c r="F694" s="52">
        <f t="shared" si="188"/>
        <v>360.4667443863745</v>
      </c>
    </row>
    <row r="695" spans="1:6" ht="12.75" customHeight="1" x14ac:dyDescent="0.2">
      <c r="A695" s="53">
        <v>63812</v>
      </c>
      <c r="B695" s="232" t="s">
        <v>1373</v>
      </c>
      <c r="C695" s="50" t="s">
        <v>1374</v>
      </c>
      <c r="D695" s="242">
        <v>0</v>
      </c>
      <c r="E695" s="242">
        <v>0</v>
      </c>
      <c r="F695" s="52" t="str">
        <f t="shared" si="188"/>
        <v>-</v>
      </c>
    </row>
    <row r="696" spans="1:6" ht="22.8" x14ac:dyDescent="0.2">
      <c r="A696" s="53" t="s">
        <v>1375</v>
      </c>
      <c r="B696" s="232" t="s">
        <v>1376</v>
      </c>
      <c r="C696" s="50" t="s">
        <v>1375</v>
      </c>
      <c r="D696" s="242">
        <v>0</v>
      </c>
      <c r="E696" s="242">
        <v>0</v>
      </c>
      <c r="F696" s="52" t="str">
        <f t="shared" si="188"/>
        <v>-</v>
      </c>
    </row>
    <row r="697" spans="1:6" ht="12"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2.8" x14ac:dyDescent="0.2">
      <c r="A700" s="53" t="s">
        <v>1383</v>
      </c>
      <c r="B700" s="232" t="s">
        <v>1384</v>
      </c>
      <c r="C700" s="50" t="s">
        <v>1383</v>
      </c>
      <c r="D700" s="242">
        <v>0</v>
      </c>
      <c r="E700" s="242">
        <v>0</v>
      </c>
      <c r="F700" s="52" t="str">
        <f t="shared" si="188"/>
        <v>-</v>
      </c>
    </row>
    <row r="701" spans="1:6" ht="22.8"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2.8" x14ac:dyDescent="0.2">
      <c r="A708" s="53">
        <v>64376</v>
      </c>
      <c r="B708" s="232" t="s">
        <v>1399</v>
      </c>
      <c r="C708" s="50" t="s">
        <v>1400</v>
      </c>
      <c r="D708" s="242">
        <v>0</v>
      </c>
      <c r="E708" s="242">
        <v>0</v>
      </c>
      <c r="F708" s="52" t="str">
        <f t="shared" si="188"/>
        <v>-</v>
      </c>
    </row>
    <row r="709" spans="1:6" ht="22.8"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2.8" x14ac:dyDescent="0.2">
      <c r="A713" s="53">
        <v>66341</v>
      </c>
      <c r="B713" s="85" t="s">
        <v>1409</v>
      </c>
      <c r="C713" s="54">
        <v>66341</v>
      </c>
      <c r="D713" s="242">
        <v>0</v>
      </c>
      <c r="E713" s="242">
        <v>0</v>
      </c>
      <c r="F713" s="52" t="str">
        <f t="shared" si="188"/>
        <v>-</v>
      </c>
    </row>
    <row r="714" spans="1:6" ht="22.8" x14ac:dyDescent="0.2">
      <c r="A714" s="53">
        <v>66342</v>
      </c>
      <c r="B714" s="85" t="s">
        <v>1410</v>
      </c>
      <c r="C714" s="54">
        <v>66342</v>
      </c>
      <c r="D714" s="242">
        <v>0</v>
      </c>
      <c r="E714" s="242">
        <v>0</v>
      </c>
      <c r="F714" s="52" t="str">
        <f t="shared" si="188"/>
        <v>-</v>
      </c>
    </row>
    <row r="715" spans="1:6" ht="12"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1061.78</v>
      </c>
      <c r="E716" s="242">
        <v>11013.03</v>
      </c>
      <c r="F716" s="52">
        <f t="shared" si="188"/>
        <v>1037.2233419352408</v>
      </c>
    </row>
    <row r="717" spans="1:6" ht="12.75" customHeight="1" x14ac:dyDescent="0.2">
      <c r="A717" s="53">
        <v>31215</v>
      </c>
      <c r="B717" s="85" t="s">
        <v>1414</v>
      </c>
      <c r="C717" s="50" t="s">
        <v>1415</v>
      </c>
      <c r="D717" s="242">
        <v>6564.54</v>
      </c>
      <c r="E717" s="242">
        <v>8726.4599999999991</v>
      </c>
      <c r="F717" s="52">
        <f t="shared" si="188"/>
        <v>132.93330530395122</v>
      </c>
    </row>
    <row r="718" spans="1:6" ht="12.75" customHeight="1" x14ac:dyDescent="0.2">
      <c r="A718" s="53">
        <v>32121</v>
      </c>
      <c r="B718" s="85" t="s">
        <v>1416</v>
      </c>
      <c r="C718" s="50" t="s">
        <v>1417</v>
      </c>
      <c r="D718" s="242">
        <v>32894.15</v>
      </c>
      <c r="E718" s="242">
        <v>46307.839999999997</v>
      </c>
      <c r="F718" s="52">
        <f t="shared" si="188"/>
        <v>140.77834508567631</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2811.2</v>
      </c>
      <c r="E720" s="242">
        <v>8918.93</v>
      </c>
      <c r="F720" s="52">
        <f t="shared" si="188"/>
        <v>317.26415765509392</v>
      </c>
    </row>
    <row r="721" spans="1:6" ht="12.75" customHeight="1" x14ac:dyDescent="0.2">
      <c r="A721" s="53" t="s">
        <v>1422</v>
      </c>
      <c r="B721" s="85" t="s">
        <v>1423</v>
      </c>
      <c r="C721" s="50" t="s">
        <v>1422</v>
      </c>
      <c r="D721" s="242">
        <v>26454.17</v>
      </c>
      <c r="E721" s="242">
        <v>39455.82</v>
      </c>
      <c r="F721" s="52">
        <f t="shared" si="188"/>
        <v>149.14782811178731</v>
      </c>
    </row>
    <row r="722" spans="1:6" ht="12.75" customHeight="1" x14ac:dyDescent="0.2">
      <c r="A722" s="53" t="s">
        <v>1424</v>
      </c>
      <c r="B722" s="85" t="s">
        <v>1425</v>
      </c>
      <c r="C722" s="50" t="s">
        <v>1424</v>
      </c>
      <c r="D722" s="242">
        <v>74501.78</v>
      </c>
      <c r="E722" s="242">
        <v>151051.31</v>
      </c>
      <c r="F722" s="52">
        <f t="shared" si="188"/>
        <v>202.74859204706252</v>
      </c>
    </row>
    <row r="723" spans="1:6" ht="12.75" customHeight="1" x14ac:dyDescent="0.2">
      <c r="A723" s="53" t="s">
        <v>1426</v>
      </c>
      <c r="B723" s="85" t="s">
        <v>1427</v>
      </c>
      <c r="C723" s="50" t="s">
        <v>1426</v>
      </c>
      <c r="D723" s="242">
        <v>45308.45</v>
      </c>
      <c r="E723" s="242">
        <v>87300.75</v>
      </c>
      <c r="F723" s="52">
        <f t="shared" si="188"/>
        <v>192.68094582798574</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24196.29</v>
      </c>
      <c r="E725" s="242">
        <v>0</v>
      </c>
      <c r="F725" s="52">
        <f t="shared" ref="F725:F979" si="190">IF(D725&lt;&gt;0,IF(E725/D725&gt;=100,"&gt;&gt;100",E725/D725*100),"-")</f>
        <v>0</v>
      </c>
    </row>
    <row r="726" spans="1:6" ht="12.75" customHeight="1" x14ac:dyDescent="0.2">
      <c r="A726" s="53" t="s">
        <v>1432</v>
      </c>
      <c r="B726" s="85" t="s">
        <v>1433</v>
      </c>
      <c r="C726" s="50" t="s">
        <v>1432</v>
      </c>
      <c r="D726" s="242">
        <v>2729.68</v>
      </c>
      <c r="E726" s="242">
        <v>3167.61</v>
      </c>
      <c r="F726" s="52">
        <f t="shared" si="190"/>
        <v>116.04327247149851</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12" x14ac:dyDescent="0.2">
      <c r="A741" s="53">
        <v>34224</v>
      </c>
      <c r="B741" s="85" t="s">
        <v>1462</v>
      </c>
      <c r="C741" s="50" t="s">
        <v>1463</v>
      </c>
      <c r="D741" s="242">
        <v>0</v>
      </c>
      <c r="E741" s="242">
        <v>0</v>
      </c>
      <c r="F741" s="52" t="str">
        <f t="shared" si="190"/>
        <v>-</v>
      </c>
    </row>
    <row r="742" spans="1:6" ht="12" x14ac:dyDescent="0.2">
      <c r="A742" s="53">
        <v>34233</v>
      </c>
      <c r="B742" s="85" t="s">
        <v>1464</v>
      </c>
      <c r="C742" s="50" t="s">
        <v>1465</v>
      </c>
      <c r="D742" s="242">
        <v>61512.639999999999</v>
      </c>
      <c r="E742" s="242">
        <v>48418.78</v>
      </c>
      <c r="F742" s="52">
        <f t="shared" si="190"/>
        <v>78.713545703777299</v>
      </c>
    </row>
    <row r="743" spans="1:6" ht="22.8" x14ac:dyDescent="0.2">
      <c r="A743" s="53">
        <v>34234</v>
      </c>
      <c r="B743" s="232" t="s">
        <v>1466</v>
      </c>
      <c r="C743" s="50" t="s">
        <v>1467</v>
      </c>
      <c r="D743" s="242">
        <v>0</v>
      </c>
      <c r="E743" s="242">
        <v>0</v>
      </c>
      <c r="F743" s="52" t="str">
        <f t="shared" si="190"/>
        <v>-</v>
      </c>
    </row>
    <row r="744" spans="1:6" ht="22.8"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2.8" x14ac:dyDescent="0.2">
      <c r="A748" s="53">
        <v>34273</v>
      </c>
      <c r="B748" s="85" t="s">
        <v>1476</v>
      </c>
      <c r="C748" s="50" t="s">
        <v>1477</v>
      </c>
      <c r="D748" s="242">
        <v>2885.1</v>
      </c>
      <c r="E748" s="242">
        <v>1706.77</v>
      </c>
      <c r="F748" s="52">
        <f t="shared" si="190"/>
        <v>59.15808810786455</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2.8" x14ac:dyDescent="0.2">
      <c r="A756" s="53">
        <v>34286</v>
      </c>
      <c r="B756" s="232" t="s">
        <v>1492</v>
      </c>
      <c r="C756" s="50" t="s">
        <v>1493</v>
      </c>
      <c r="D756" s="242">
        <v>0</v>
      </c>
      <c r="E756" s="242">
        <v>0</v>
      </c>
      <c r="F756" s="52" t="str">
        <f t="shared" si="190"/>
        <v>-</v>
      </c>
    </row>
    <row r="757" spans="1:6" ht="22.8"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796.34</v>
      </c>
      <c r="E761" s="242">
        <v>797</v>
      </c>
      <c r="F761" s="52">
        <f t="shared" si="190"/>
        <v>100.08287917221288</v>
      </c>
    </row>
    <row r="762" spans="1:6" ht="12.75" customHeight="1" x14ac:dyDescent="0.2">
      <c r="A762" s="53">
        <v>36314</v>
      </c>
      <c r="B762" s="85" t="s">
        <v>1504</v>
      </c>
      <c r="C762" s="50" t="s">
        <v>1505</v>
      </c>
      <c r="D762" s="242">
        <v>4578.93</v>
      </c>
      <c r="E762" s="242">
        <v>19259.68</v>
      </c>
      <c r="F762" s="52">
        <f t="shared" si="190"/>
        <v>420.6152965867571</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5000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2.8"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8343</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10617.82</v>
      </c>
      <c r="E771" s="242">
        <v>49478.02</v>
      </c>
      <c r="F771" s="52">
        <f t="shared" si="190"/>
        <v>465.99038220651698</v>
      </c>
    </row>
    <row r="772" spans="1:6" ht="12.75" customHeight="1" x14ac:dyDescent="0.2">
      <c r="A772" s="53">
        <v>36327</v>
      </c>
      <c r="B772" s="85" t="s">
        <v>1524</v>
      </c>
      <c r="C772" s="50" t="s">
        <v>1525</v>
      </c>
      <c r="D772" s="242">
        <v>0</v>
      </c>
      <c r="E772" s="242">
        <v>0</v>
      </c>
      <c r="F772" s="52" t="str">
        <f t="shared" si="190"/>
        <v>-</v>
      </c>
    </row>
    <row r="773" spans="1:6" ht="12" x14ac:dyDescent="0.2">
      <c r="A773" s="53">
        <v>36328</v>
      </c>
      <c r="B773" s="85" t="s">
        <v>1526</v>
      </c>
      <c r="C773" s="50" t="s">
        <v>1527</v>
      </c>
      <c r="D773" s="242">
        <v>0</v>
      </c>
      <c r="E773" s="242">
        <v>0</v>
      </c>
      <c r="F773" s="52" t="str">
        <f t="shared" si="190"/>
        <v>-</v>
      </c>
    </row>
    <row r="774" spans="1:6" ht="22.8"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2.8" x14ac:dyDescent="0.2">
      <c r="A779" s="53" t="s">
        <v>1538</v>
      </c>
      <c r="B779" s="232" t="s">
        <v>1539</v>
      </c>
      <c r="C779" s="54" t="s">
        <v>1538</v>
      </c>
      <c r="D779" s="242">
        <v>0</v>
      </c>
      <c r="E779" s="242">
        <v>0</v>
      </c>
      <c r="F779" s="52" t="str">
        <f t="shared" si="190"/>
        <v>-</v>
      </c>
    </row>
    <row r="780" spans="1:6" ht="22.8"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12"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2.8" x14ac:dyDescent="0.2">
      <c r="A785" s="53" t="s">
        <v>1550</v>
      </c>
      <c r="B785" s="232" t="s">
        <v>1551</v>
      </c>
      <c r="C785" s="54" t="s">
        <v>1550</v>
      </c>
      <c r="D785" s="242">
        <v>0</v>
      </c>
      <c r="E785" s="242">
        <v>0</v>
      </c>
      <c r="F785" s="52" t="str">
        <f t="shared" si="190"/>
        <v>-</v>
      </c>
    </row>
    <row r="786" spans="1:6" ht="22.8" x14ac:dyDescent="0.2">
      <c r="A786" s="53" t="s">
        <v>1552</v>
      </c>
      <c r="B786" s="232" t="s">
        <v>1553</v>
      </c>
      <c r="C786" s="54" t="s">
        <v>1552</v>
      </c>
      <c r="D786" s="242">
        <v>0</v>
      </c>
      <c r="E786" s="242">
        <v>0</v>
      </c>
      <c r="F786" s="52" t="str">
        <f t="shared" si="190"/>
        <v>-</v>
      </c>
    </row>
    <row r="787" spans="1:6" ht="22.8" x14ac:dyDescent="0.2">
      <c r="A787" s="53" t="s">
        <v>1554</v>
      </c>
      <c r="B787" s="232" t="s">
        <v>1555</v>
      </c>
      <c r="C787" s="54" t="s">
        <v>1554</v>
      </c>
      <c r="D787" s="242">
        <v>0</v>
      </c>
      <c r="E787" s="242">
        <v>0</v>
      </c>
      <c r="F787" s="52" t="str">
        <f t="shared" si="190"/>
        <v>-</v>
      </c>
    </row>
    <row r="788" spans="1:6" ht="22.8" x14ac:dyDescent="0.2">
      <c r="A788" s="53" t="s">
        <v>1556</v>
      </c>
      <c r="B788" s="232" t="s">
        <v>1557</v>
      </c>
      <c r="C788" s="54" t="s">
        <v>1556</v>
      </c>
      <c r="D788" s="242">
        <v>0</v>
      </c>
      <c r="E788" s="242">
        <v>0</v>
      </c>
      <c r="F788" s="52" t="str">
        <f t="shared" si="190"/>
        <v>-</v>
      </c>
    </row>
    <row r="789" spans="1:6" ht="22.8" x14ac:dyDescent="0.2">
      <c r="A789" s="53" t="s">
        <v>1558</v>
      </c>
      <c r="B789" s="232" t="s">
        <v>1559</v>
      </c>
      <c r="C789" s="54" t="s">
        <v>1558</v>
      </c>
      <c r="D789" s="242">
        <v>0</v>
      </c>
      <c r="E789" s="242">
        <v>0</v>
      </c>
      <c r="F789" s="52" t="str">
        <f t="shared" si="190"/>
        <v>-</v>
      </c>
    </row>
    <row r="790" spans="1:6" ht="22.8" x14ac:dyDescent="0.2">
      <c r="A790" s="53" t="s">
        <v>1560</v>
      </c>
      <c r="B790" s="85" t="s">
        <v>1561</v>
      </c>
      <c r="C790" s="50" t="s">
        <v>1560</v>
      </c>
      <c r="D790" s="242">
        <v>0</v>
      </c>
      <c r="E790" s="242">
        <v>0</v>
      </c>
      <c r="F790" s="52" t="str">
        <f t="shared" si="190"/>
        <v>-</v>
      </c>
    </row>
    <row r="791" spans="1:6" ht="22.8" x14ac:dyDescent="0.2">
      <c r="A791" s="53" t="s">
        <v>1562</v>
      </c>
      <c r="B791" s="85" t="s">
        <v>1563</v>
      </c>
      <c r="C791" s="50" t="s">
        <v>1562</v>
      </c>
      <c r="D791" s="242">
        <v>0</v>
      </c>
      <c r="E791" s="242">
        <v>0</v>
      </c>
      <c r="F791" s="52" t="str">
        <f t="shared" si="190"/>
        <v>-</v>
      </c>
    </row>
    <row r="792" spans="1:6" ht="22.8" x14ac:dyDescent="0.2">
      <c r="A792" s="53" t="s">
        <v>1564</v>
      </c>
      <c r="B792" s="85" t="s">
        <v>1565</v>
      </c>
      <c r="C792" s="50" t="s">
        <v>1564</v>
      </c>
      <c r="D792" s="242">
        <v>0</v>
      </c>
      <c r="E792" s="242">
        <v>0</v>
      </c>
      <c r="F792" s="52" t="str">
        <f t="shared" si="190"/>
        <v>-</v>
      </c>
    </row>
    <row r="793" spans="1:6" ht="22.8"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2.8" x14ac:dyDescent="0.2">
      <c r="A797" s="53" t="s">
        <v>1574</v>
      </c>
      <c r="B797" s="85" t="s">
        <v>1575</v>
      </c>
      <c r="C797" s="50" t="s">
        <v>1574</v>
      </c>
      <c r="D797" s="242">
        <v>0</v>
      </c>
      <c r="E797" s="242">
        <v>0</v>
      </c>
      <c r="F797" s="52" t="str">
        <f t="shared" si="190"/>
        <v>-</v>
      </c>
    </row>
    <row r="798" spans="1:6" ht="22.8" x14ac:dyDescent="0.2">
      <c r="A798" s="53" t="s">
        <v>1576</v>
      </c>
      <c r="B798" s="85" t="s">
        <v>1577</v>
      </c>
      <c r="C798" s="50" t="s">
        <v>1576</v>
      </c>
      <c r="D798" s="242">
        <v>0</v>
      </c>
      <c r="E798" s="242">
        <v>0</v>
      </c>
      <c r="F798" s="52" t="str">
        <f t="shared" si="190"/>
        <v>-</v>
      </c>
    </row>
    <row r="799" spans="1:6" ht="22.8" x14ac:dyDescent="0.2">
      <c r="A799" s="53" t="s">
        <v>1578</v>
      </c>
      <c r="B799" s="85" t="s">
        <v>1579</v>
      </c>
      <c r="C799" s="50" t="s">
        <v>1578</v>
      </c>
      <c r="D799" s="242">
        <v>0</v>
      </c>
      <c r="E799" s="242">
        <v>0</v>
      </c>
      <c r="F799" s="52" t="str">
        <f t="shared" si="190"/>
        <v>-</v>
      </c>
    </row>
    <row r="800" spans="1:6" ht="22.8" x14ac:dyDescent="0.2">
      <c r="A800" s="53" t="s">
        <v>1580</v>
      </c>
      <c r="B800" s="85" t="s">
        <v>1581</v>
      </c>
      <c r="C800" s="50" t="s">
        <v>1580</v>
      </c>
      <c r="D800" s="242">
        <v>0</v>
      </c>
      <c r="E800" s="242">
        <v>0</v>
      </c>
      <c r="F800" s="52" t="str">
        <f t="shared" si="190"/>
        <v>-</v>
      </c>
    </row>
    <row r="801" spans="1:6" ht="22.8" x14ac:dyDescent="0.2">
      <c r="A801" s="53" t="s">
        <v>1582</v>
      </c>
      <c r="B801" s="85" t="s">
        <v>1583</v>
      </c>
      <c r="C801" s="50" t="s">
        <v>1582</v>
      </c>
      <c r="D801" s="242">
        <v>0</v>
      </c>
      <c r="E801" s="242">
        <v>0</v>
      </c>
      <c r="F801" s="52" t="str">
        <f t="shared" si="190"/>
        <v>-</v>
      </c>
    </row>
    <row r="802" spans="1:6" ht="22.8" x14ac:dyDescent="0.2">
      <c r="A802" s="53" t="s">
        <v>1584</v>
      </c>
      <c r="B802" s="85" t="s">
        <v>1585</v>
      </c>
      <c r="C802" s="50" t="s">
        <v>1584</v>
      </c>
      <c r="D802" s="242">
        <v>0</v>
      </c>
      <c r="E802" s="242">
        <v>0</v>
      </c>
      <c r="F802" s="52" t="str">
        <f t="shared" si="190"/>
        <v>-</v>
      </c>
    </row>
    <row r="803" spans="1:6" ht="12"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2.8" x14ac:dyDescent="0.2">
      <c r="A806" s="53" t="s">
        <v>1592</v>
      </c>
      <c r="B806" s="85" t="s">
        <v>1593</v>
      </c>
      <c r="C806" s="50" t="s">
        <v>1592</v>
      </c>
      <c r="D806" s="242">
        <v>0</v>
      </c>
      <c r="E806" s="242">
        <v>0</v>
      </c>
      <c r="F806" s="52" t="str">
        <f t="shared" si="190"/>
        <v>-</v>
      </c>
    </row>
    <row r="807" spans="1:6" ht="22.8"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7768.05</v>
      </c>
      <c r="E816" s="242">
        <v>0</v>
      </c>
      <c r="F816" s="52">
        <f t="shared" si="190"/>
        <v>0</v>
      </c>
    </row>
    <row r="817" spans="1:6" ht="12.75" customHeight="1" x14ac:dyDescent="0.2">
      <c r="A817" s="53" t="s">
        <v>1614</v>
      </c>
      <c r="B817" s="85" t="s">
        <v>1615</v>
      </c>
      <c r="C817" s="50" t="s">
        <v>1614</v>
      </c>
      <c r="D817" s="242">
        <v>100.87</v>
      </c>
      <c r="E817" s="242">
        <v>171.68</v>
      </c>
      <c r="F817" s="52">
        <f t="shared" si="190"/>
        <v>170.1992663824725</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117831.31</v>
      </c>
      <c r="E819" s="242">
        <v>135799.32999999999</v>
      </c>
      <c r="F819" s="52">
        <f t="shared" si="190"/>
        <v>115.24893510901305</v>
      </c>
    </row>
    <row r="820" spans="1:6" ht="22.8"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21633.82</v>
      </c>
      <c r="E821" s="242">
        <v>0</v>
      </c>
      <c r="F821" s="52">
        <f t="shared" si="190"/>
        <v>0</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150063.47</v>
      </c>
      <c r="E823" s="242">
        <v>270688.24</v>
      </c>
      <c r="F823" s="52">
        <f t="shared" si="190"/>
        <v>180.38250081782061</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2800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2.8" x14ac:dyDescent="0.2">
      <c r="A843" s="53" t="s">
        <v>1665</v>
      </c>
      <c r="B843" s="85" t="s">
        <v>1666</v>
      </c>
      <c r="C843" s="54" t="s">
        <v>1665</v>
      </c>
      <c r="D843" s="242">
        <v>0</v>
      </c>
      <c r="E843" s="242">
        <v>0</v>
      </c>
      <c r="F843" s="52" t="str">
        <f t="shared" si="190"/>
        <v>-</v>
      </c>
    </row>
    <row r="844" spans="1:6" ht="22.8"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2.8"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12" x14ac:dyDescent="0.2">
      <c r="A848" s="53">
        <v>81332</v>
      </c>
      <c r="B848" s="85" t="s">
        <v>1675</v>
      </c>
      <c r="C848" s="50" t="s">
        <v>1676</v>
      </c>
      <c r="D848" s="242">
        <v>0</v>
      </c>
      <c r="E848" s="242">
        <v>0</v>
      </c>
      <c r="F848" s="52" t="str">
        <f t="shared" si="190"/>
        <v>-</v>
      </c>
    </row>
    <row r="849" spans="1:6" ht="22.8"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2.8" x14ac:dyDescent="0.2">
      <c r="A852" s="53">
        <v>81532</v>
      </c>
      <c r="B852" s="232" t="s">
        <v>1683</v>
      </c>
      <c r="C852" s="50" t="s">
        <v>1684</v>
      </c>
      <c r="D852" s="242">
        <v>0</v>
      </c>
      <c r="E852" s="242">
        <v>0</v>
      </c>
      <c r="F852" s="52" t="str">
        <f t="shared" si="190"/>
        <v>-</v>
      </c>
    </row>
    <row r="853" spans="1:6" ht="22.8" x14ac:dyDescent="0.2">
      <c r="A853" s="53">
        <v>81542</v>
      </c>
      <c r="B853" s="232" t="s">
        <v>1685</v>
      </c>
      <c r="C853" s="50" t="s">
        <v>1686</v>
      </c>
      <c r="D853" s="242">
        <v>0</v>
      </c>
      <c r="E853" s="242">
        <v>0</v>
      </c>
      <c r="F853" s="52" t="str">
        <f t="shared" si="190"/>
        <v>-</v>
      </c>
    </row>
    <row r="854" spans="1:6" ht="22.8" x14ac:dyDescent="0.2">
      <c r="A854" s="53">
        <v>81552</v>
      </c>
      <c r="B854" s="85" t="s">
        <v>1687</v>
      </c>
      <c r="C854" s="50" t="s">
        <v>1688</v>
      </c>
      <c r="D854" s="242">
        <v>0</v>
      </c>
      <c r="E854" s="242">
        <v>0</v>
      </c>
      <c r="F854" s="52" t="str">
        <f t="shared" si="190"/>
        <v>-</v>
      </c>
    </row>
    <row r="855" spans="1:6" ht="22.8" x14ac:dyDescent="0.2">
      <c r="A855" s="53">
        <v>81631</v>
      </c>
      <c r="B855" s="232" t="s">
        <v>1689</v>
      </c>
      <c r="C855" s="50" t="s">
        <v>1690</v>
      </c>
      <c r="D855" s="242">
        <v>0</v>
      </c>
      <c r="E855" s="242">
        <v>0</v>
      </c>
      <c r="F855" s="52" t="str">
        <f t="shared" si="190"/>
        <v>-</v>
      </c>
    </row>
    <row r="856" spans="1:6" ht="22.8"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2.8" x14ac:dyDescent="0.2">
      <c r="A869" s="53">
        <v>81761</v>
      </c>
      <c r="B869" s="232" t="s">
        <v>1717</v>
      </c>
      <c r="C869" s="50" t="s">
        <v>1718</v>
      </c>
      <c r="D869" s="242">
        <v>0</v>
      </c>
      <c r="E869" s="242">
        <v>0</v>
      </c>
      <c r="F869" s="52" t="str">
        <f t="shared" si="190"/>
        <v>-</v>
      </c>
    </row>
    <row r="870" spans="1:6" ht="22.8" x14ac:dyDescent="0.2">
      <c r="A870" s="53">
        <v>81762</v>
      </c>
      <c r="B870" s="232" t="s">
        <v>1719</v>
      </c>
      <c r="C870" s="50" t="s">
        <v>1720</v>
      </c>
      <c r="D870" s="242">
        <v>0</v>
      </c>
      <c r="E870" s="242">
        <v>0</v>
      </c>
      <c r="F870" s="52" t="str">
        <f t="shared" si="190"/>
        <v>-</v>
      </c>
    </row>
    <row r="871" spans="1:6" ht="22.8" x14ac:dyDescent="0.2">
      <c r="A871" s="53">
        <v>81771</v>
      </c>
      <c r="B871" s="85" t="s">
        <v>1721</v>
      </c>
      <c r="C871" s="50" t="s">
        <v>1722</v>
      </c>
      <c r="D871" s="242">
        <v>0</v>
      </c>
      <c r="E871" s="242">
        <v>0</v>
      </c>
      <c r="F871" s="52" t="str">
        <f t="shared" si="190"/>
        <v>-</v>
      </c>
    </row>
    <row r="872" spans="1:6" ht="22.8"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507465</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12" x14ac:dyDescent="0.2">
      <c r="A882" s="53">
        <v>84242</v>
      </c>
      <c r="B882" s="85" t="s">
        <v>1743</v>
      </c>
      <c r="C882" s="50" t="s">
        <v>1744</v>
      </c>
      <c r="D882" s="242">
        <v>0</v>
      </c>
      <c r="E882" s="242">
        <v>0</v>
      </c>
      <c r="F882" s="52" t="str">
        <f t="shared" si="190"/>
        <v>-</v>
      </c>
    </row>
    <row r="883" spans="1:6" ht="12"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12" x14ac:dyDescent="0.2">
      <c r="A885" s="53">
        <v>84431</v>
      </c>
      <c r="B885" s="85" t="s">
        <v>1749</v>
      </c>
      <c r="C885" s="50" t="s">
        <v>1750</v>
      </c>
      <c r="D885" s="242">
        <v>502919.9</v>
      </c>
      <c r="E885" s="242">
        <v>0</v>
      </c>
      <c r="F885" s="52">
        <f t="shared" si="190"/>
        <v>0</v>
      </c>
    </row>
    <row r="886" spans="1:6" ht="12" x14ac:dyDescent="0.2">
      <c r="A886" s="53">
        <v>84432</v>
      </c>
      <c r="B886" s="85" t="s">
        <v>1751</v>
      </c>
      <c r="C886" s="50" t="s">
        <v>1752</v>
      </c>
      <c r="D886" s="242">
        <v>63864.72</v>
      </c>
      <c r="E886" s="242">
        <v>608575.39</v>
      </c>
      <c r="F886" s="52">
        <f t="shared" si="190"/>
        <v>952.91326729374214</v>
      </c>
    </row>
    <row r="887" spans="1:6" ht="12" x14ac:dyDescent="0.2">
      <c r="A887" s="53" t="s">
        <v>1753</v>
      </c>
      <c r="B887" s="85" t="s">
        <v>1754</v>
      </c>
      <c r="C887" s="50" t="s">
        <v>1753</v>
      </c>
      <c r="D887" s="242">
        <v>0</v>
      </c>
      <c r="E887" s="242">
        <v>0</v>
      </c>
      <c r="F887" s="52" t="str">
        <f t="shared" si="190"/>
        <v>-</v>
      </c>
    </row>
    <row r="888" spans="1:6" ht="22.8" x14ac:dyDescent="0.2">
      <c r="A888" s="53">
        <v>84442</v>
      </c>
      <c r="B888" s="85" t="s">
        <v>1755</v>
      </c>
      <c r="C888" s="50" t="s">
        <v>1756</v>
      </c>
      <c r="D888" s="242">
        <v>0</v>
      </c>
      <c r="E888" s="242">
        <v>0</v>
      </c>
      <c r="F888" s="52" t="str">
        <f t="shared" si="190"/>
        <v>-</v>
      </c>
    </row>
    <row r="889" spans="1:6" ht="22.8" x14ac:dyDescent="0.2">
      <c r="A889" s="53">
        <v>84452</v>
      </c>
      <c r="B889" s="232" t="s">
        <v>1757</v>
      </c>
      <c r="C889" s="50" t="s">
        <v>1758</v>
      </c>
      <c r="D889" s="242">
        <v>0</v>
      </c>
      <c r="E889" s="242">
        <v>0</v>
      </c>
      <c r="F889" s="52" t="str">
        <f t="shared" si="190"/>
        <v>-</v>
      </c>
    </row>
    <row r="890" spans="1:6" ht="22.8"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2.8"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2.8" x14ac:dyDescent="0.2">
      <c r="A910" s="53">
        <v>84761</v>
      </c>
      <c r="B910" s="232" t="s">
        <v>1799</v>
      </c>
      <c r="C910" s="50" t="s">
        <v>1800</v>
      </c>
      <c r="D910" s="242">
        <v>0</v>
      </c>
      <c r="E910" s="242">
        <v>0</v>
      </c>
      <c r="F910" s="52" t="str">
        <f t="shared" si="190"/>
        <v>-</v>
      </c>
    </row>
    <row r="911" spans="1:6" ht="22.8" x14ac:dyDescent="0.2">
      <c r="A911" s="53">
        <v>84762</v>
      </c>
      <c r="B911" s="232" t="s">
        <v>1801</v>
      </c>
      <c r="C911" s="50" t="s">
        <v>1802</v>
      </c>
      <c r="D911" s="242">
        <v>0</v>
      </c>
      <c r="E911" s="242">
        <v>0</v>
      </c>
      <c r="F911" s="52" t="str">
        <f t="shared" si="190"/>
        <v>-</v>
      </c>
    </row>
    <row r="912" spans="1:6" ht="22.8" x14ac:dyDescent="0.2">
      <c r="A912" s="53" t="s">
        <v>1803</v>
      </c>
      <c r="B912" s="85" t="s">
        <v>1804</v>
      </c>
      <c r="C912" s="50" t="s">
        <v>1803</v>
      </c>
      <c r="D912" s="242">
        <v>0</v>
      </c>
      <c r="E912" s="242">
        <v>0</v>
      </c>
      <c r="F912" s="52" t="str">
        <f t="shared" si="190"/>
        <v>-</v>
      </c>
    </row>
    <row r="913" spans="1:6" ht="22.8"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2.8"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12"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12" x14ac:dyDescent="0.2">
      <c r="A921" s="53">
        <v>51532</v>
      </c>
      <c r="B921" s="85" t="s">
        <v>1821</v>
      </c>
      <c r="C921" s="50" t="s">
        <v>1822</v>
      </c>
      <c r="D921" s="242">
        <v>0</v>
      </c>
      <c r="E921" s="242">
        <v>0</v>
      </c>
      <c r="F921" s="52" t="str">
        <f t="shared" si="190"/>
        <v>-</v>
      </c>
    </row>
    <row r="922" spans="1:6" ht="22.8" x14ac:dyDescent="0.2">
      <c r="A922" s="53">
        <v>51542</v>
      </c>
      <c r="B922" s="85" t="s">
        <v>1823</v>
      </c>
      <c r="C922" s="50" t="s">
        <v>1824</v>
      </c>
      <c r="D922" s="242">
        <v>0</v>
      </c>
      <c r="E922" s="242">
        <v>0</v>
      </c>
      <c r="F922" s="52" t="str">
        <f t="shared" si="190"/>
        <v>-</v>
      </c>
    </row>
    <row r="923" spans="1:6" ht="22.8" x14ac:dyDescent="0.2">
      <c r="A923" s="53">
        <v>51552</v>
      </c>
      <c r="B923" s="232" t="s">
        <v>1825</v>
      </c>
      <c r="C923" s="50" t="s">
        <v>1826</v>
      </c>
      <c r="D923" s="242">
        <v>0</v>
      </c>
      <c r="E923" s="242">
        <v>0</v>
      </c>
      <c r="F923" s="52" t="str">
        <f t="shared" si="190"/>
        <v>-</v>
      </c>
    </row>
    <row r="924" spans="1:6" ht="12" x14ac:dyDescent="0.2">
      <c r="A924" s="53">
        <v>51631</v>
      </c>
      <c r="B924" s="85" t="s">
        <v>1827</v>
      </c>
      <c r="C924" s="50" t="s">
        <v>1828</v>
      </c>
      <c r="D924" s="242">
        <v>0</v>
      </c>
      <c r="E924" s="242">
        <v>0</v>
      </c>
      <c r="F924" s="52" t="str">
        <f t="shared" si="190"/>
        <v>-</v>
      </c>
    </row>
    <row r="925" spans="1:6" ht="12"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2.8" x14ac:dyDescent="0.2">
      <c r="A938" s="53">
        <v>51761</v>
      </c>
      <c r="B938" s="85" t="s">
        <v>1855</v>
      </c>
      <c r="C938" s="50" t="s">
        <v>1856</v>
      </c>
      <c r="D938" s="242">
        <v>0</v>
      </c>
      <c r="E938" s="242">
        <v>0</v>
      </c>
      <c r="F938" s="52" t="str">
        <f t="shared" si="190"/>
        <v>-</v>
      </c>
    </row>
    <row r="939" spans="1:6" ht="22.8" x14ac:dyDescent="0.2">
      <c r="A939" s="53">
        <v>51762</v>
      </c>
      <c r="B939" s="85" t="s">
        <v>1857</v>
      </c>
      <c r="C939" s="50" t="s">
        <v>1858</v>
      </c>
      <c r="D939" s="242">
        <v>0</v>
      </c>
      <c r="E939" s="242">
        <v>0</v>
      </c>
      <c r="F939" s="52" t="str">
        <f t="shared" si="190"/>
        <v>-</v>
      </c>
    </row>
    <row r="940" spans="1:6" ht="22.8" x14ac:dyDescent="0.2">
      <c r="A940" s="53">
        <v>51771</v>
      </c>
      <c r="B940" s="85" t="s">
        <v>1859</v>
      </c>
      <c r="C940" s="50" t="s">
        <v>1860</v>
      </c>
      <c r="D940" s="242">
        <v>0</v>
      </c>
      <c r="E940" s="242">
        <v>0</v>
      </c>
      <c r="F940" s="52" t="str">
        <f t="shared" si="190"/>
        <v>-</v>
      </c>
    </row>
    <row r="941" spans="1:6" ht="22.8" x14ac:dyDescent="0.2">
      <c r="A941" s="53">
        <v>51772</v>
      </c>
      <c r="B941" s="85" t="s">
        <v>1861</v>
      </c>
      <c r="C941" s="50" t="s">
        <v>1862</v>
      </c>
      <c r="D941" s="242">
        <v>0</v>
      </c>
      <c r="E941" s="242">
        <v>0</v>
      </c>
      <c r="F941" s="52" t="str">
        <f t="shared" si="190"/>
        <v>-</v>
      </c>
    </row>
    <row r="942" spans="1:6" ht="12" x14ac:dyDescent="0.2">
      <c r="A942" s="53">
        <v>54132</v>
      </c>
      <c r="B942" s="85" t="s">
        <v>1863</v>
      </c>
      <c r="C942" s="50" t="s">
        <v>1864</v>
      </c>
      <c r="D942" s="242">
        <v>0</v>
      </c>
      <c r="E942" s="242">
        <v>0</v>
      </c>
      <c r="F942" s="52" t="str">
        <f t="shared" si="190"/>
        <v>-</v>
      </c>
    </row>
    <row r="943" spans="1:6" ht="12"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12" x14ac:dyDescent="0.2">
      <c r="A945" s="53">
        <v>54162</v>
      </c>
      <c r="B945" s="85" t="s">
        <v>1869</v>
      </c>
      <c r="C945" s="50" t="s">
        <v>1870</v>
      </c>
      <c r="D945" s="242">
        <v>0</v>
      </c>
      <c r="E945" s="242">
        <v>0</v>
      </c>
      <c r="F945" s="52" t="str">
        <f t="shared" si="190"/>
        <v>-</v>
      </c>
    </row>
    <row r="946" spans="1:6" ht="22.8" x14ac:dyDescent="0.2">
      <c r="A946" s="53">
        <v>54221</v>
      </c>
      <c r="B946" s="232" t="s">
        <v>1871</v>
      </c>
      <c r="C946" s="50" t="s">
        <v>1872</v>
      </c>
      <c r="D946" s="242">
        <v>0</v>
      </c>
      <c r="E946" s="242">
        <v>0</v>
      </c>
      <c r="F946" s="52" t="str">
        <f t="shared" si="190"/>
        <v>-</v>
      </c>
    </row>
    <row r="947" spans="1:6" ht="22.8" x14ac:dyDescent="0.2">
      <c r="A947" s="53">
        <v>54222</v>
      </c>
      <c r="B947" s="232" t="s">
        <v>1873</v>
      </c>
      <c r="C947" s="50" t="s">
        <v>1874</v>
      </c>
      <c r="D947" s="242">
        <v>0</v>
      </c>
      <c r="E947" s="242">
        <v>0</v>
      </c>
      <c r="F947" s="52" t="str">
        <f t="shared" si="190"/>
        <v>-</v>
      </c>
    </row>
    <row r="948" spans="1:6" ht="12" x14ac:dyDescent="0.2">
      <c r="A948" s="53" t="s">
        <v>1875</v>
      </c>
      <c r="B948" s="85" t="s">
        <v>1876</v>
      </c>
      <c r="C948" s="50" t="s">
        <v>1875</v>
      </c>
      <c r="D948" s="242">
        <v>0</v>
      </c>
      <c r="E948" s="242">
        <v>0</v>
      </c>
      <c r="F948" s="52" t="str">
        <f t="shared" si="190"/>
        <v>-</v>
      </c>
    </row>
    <row r="949" spans="1:6" ht="22.8" x14ac:dyDescent="0.2">
      <c r="A949" s="53">
        <v>54232</v>
      </c>
      <c r="B949" s="232" t="s">
        <v>1877</v>
      </c>
      <c r="C949" s="50" t="s">
        <v>1878</v>
      </c>
      <c r="D949" s="242">
        <v>0</v>
      </c>
      <c r="E949" s="242">
        <v>0</v>
      </c>
      <c r="F949" s="52" t="str">
        <f t="shared" si="190"/>
        <v>-</v>
      </c>
    </row>
    <row r="950" spans="1:6" ht="22.8" x14ac:dyDescent="0.2">
      <c r="A950" s="53">
        <v>54242</v>
      </c>
      <c r="B950" s="85" t="s">
        <v>1879</v>
      </c>
      <c r="C950" s="50" t="s">
        <v>1880</v>
      </c>
      <c r="D950" s="242">
        <v>0</v>
      </c>
      <c r="E950" s="242">
        <v>0</v>
      </c>
      <c r="F950" s="52" t="str">
        <f t="shared" si="190"/>
        <v>-</v>
      </c>
    </row>
    <row r="951" spans="1:6" ht="22.8" x14ac:dyDescent="0.2">
      <c r="A951" s="53" t="s">
        <v>1881</v>
      </c>
      <c r="B951" s="85" t="s">
        <v>1882</v>
      </c>
      <c r="C951" s="50" t="s">
        <v>1881</v>
      </c>
      <c r="D951" s="242">
        <v>0</v>
      </c>
      <c r="E951" s="242">
        <v>0</v>
      </c>
      <c r="F951" s="52" t="str">
        <f t="shared" si="190"/>
        <v>-</v>
      </c>
    </row>
    <row r="952" spans="1:6" ht="22.8" x14ac:dyDescent="0.2">
      <c r="A952" s="53">
        <v>54312</v>
      </c>
      <c r="B952" s="232" t="s">
        <v>1883</v>
      </c>
      <c r="C952" s="50" t="s">
        <v>1884</v>
      </c>
      <c r="D952" s="242">
        <v>0</v>
      </c>
      <c r="E952" s="242">
        <v>0</v>
      </c>
      <c r="F952" s="52" t="str">
        <f t="shared" si="190"/>
        <v>-</v>
      </c>
    </row>
    <row r="953" spans="1:6" ht="22.8" x14ac:dyDescent="0.2">
      <c r="A953" s="53">
        <v>54431</v>
      </c>
      <c r="B953" s="85" t="s">
        <v>1885</v>
      </c>
      <c r="C953" s="50" t="s">
        <v>1886</v>
      </c>
      <c r="D953" s="242">
        <v>0</v>
      </c>
      <c r="E953" s="242">
        <v>505776.57</v>
      </c>
      <c r="F953" s="52" t="str">
        <f t="shared" si="190"/>
        <v>-</v>
      </c>
    </row>
    <row r="954" spans="1:6" ht="22.8" x14ac:dyDescent="0.2">
      <c r="A954" s="53">
        <v>54432</v>
      </c>
      <c r="B954" s="85" t="s">
        <v>1887</v>
      </c>
      <c r="C954" s="50" t="s">
        <v>1888</v>
      </c>
      <c r="D954" s="242">
        <v>549862.05000000005</v>
      </c>
      <c r="E954" s="242">
        <v>431544.72</v>
      </c>
      <c r="F954" s="52">
        <f t="shared" si="190"/>
        <v>78.482361166768996</v>
      </c>
    </row>
    <row r="955" spans="1:6" ht="22.8" x14ac:dyDescent="0.2">
      <c r="A955" s="53" t="s">
        <v>1889</v>
      </c>
      <c r="B955" s="85" t="s">
        <v>1890</v>
      </c>
      <c r="C955" s="50" t="s">
        <v>1889</v>
      </c>
      <c r="D955" s="242">
        <v>43429.98</v>
      </c>
      <c r="E955" s="242">
        <v>44608.31</v>
      </c>
      <c r="F955" s="52">
        <f t="shared" si="190"/>
        <v>102.71317186883344</v>
      </c>
    </row>
    <row r="956" spans="1:6" ht="22.8" x14ac:dyDescent="0.2">
      <c r="A956" s="53">
        <v>54442</v>
      </c>
      <c r="B956" s="85" t="s">
        <v>1891</v>
      </c>
      <c r="C956" s="50" t="s">
        <v>1892</v>
      </c>
      <c r="D956" s="242">
        <v>0</v>
      </c>
      <c r="E956" s="242">
        <v>0</v>
      </c>
      <c r="F956" s="52" t="str">
        <f t="shared" si="190"/>
        <v>-</v>
      </c>
    </row>
    <row r="957" spans="1:6" ht="22.8" x14ac:dyDescent="0.2">
      <c r="A957" s="53">
        <v>54452</v>
      </c>
      <c r="B957" s="85" t="s">
        <v>1893</v>
      </c>
      <c r="C957" s="50" t="s">
        <v>1894</v>
      </c>
      <c r="D957" s="242">
        <v>0</v>
      </c>
      <c r="E957" s="242">
        <v>0</v>
      </c>
      <c r="F957" s="52" t="str">
        <f t="shared" si="190"/>
        <v>-</v>
      </c>
    </row>
    <row r="958" spans="1:6" ht="22.8" x14ac:dyDescent="0.2">
      <c r="A958" s="53" t="s">
        <v>1895</v>
      </c>
      <c r="B958" s="85" t="s">
        <v>1896</v>
      </c>
      <c r="C958" s="50" t="s">
        <v>1895</v>
      </c>
      <c r="D958" s="242">
        <v>0</v>
      </c>
      <c r="E958" s="242">
        <v>0</v>
      </c>
      <c r="F958" s="52" t="str">
        <f t="shared" si="190"/>
        <v>-</v>
      </c>
    </row>
    <row r="959" spans="1:6" ht="12" x14ac:dyDescent="0.2">
      <c r="A959" s="53">
        <v>54461</v>
      </c>
      <c r="B959" s="85" t="s">
        <v>1897</v>
      </c>
      <c r="C959" s="50" t="s">
        <v>1898</v>
      </c>
      <c r="D959" s="242">
        <v>0</v>
      </c>
      <c r="E959" s="242">
        <v>0</v>
      </c>
      <c r="F959" s="52" t="str">
        <f t="shared" si="190"/>
        <v>-</v>
      </c>
    </row>
    <row r="960" spans="1:6" ht="12"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2.8" x14ac:dyDescent="0.2">
      <c r="A962" s="53">
        <v>54472</v>
      </c>
      <c r="B962" s="232" t="s">
        <v>1903</v>
      </c>
      <c r="C962" s="50" t="s">
        <v>1904</v>
      </c>
      <c r="D962" s="242">
        <v>0</v>
      </c>
      <c r="E962" s="242">
        <v>0</v>
      </c>
      <c r="F962" s="52" t="str">
        <f t="shared" si="190"/>
        <v>-</v>
      </c>
    </row>
    <row r="963" spans="1:6" ht="22.8" x14ac:dyDescent="0.2">
      <c r="A963" s="53">
        <v>54482</v>
      </c>
      <c r="B963" s="232" t="s">
        <v>1905</v>
      </c>
      <c r="C963" s="50" t="s">
        <v>1906</v>
      </c>
      <c r="D963" s="242">
        <v>0</v>
      </c>
      <c r="E963" s="242">
        <v>0</v>
      </c>
      <c r="F963" s="52" t="str">
        <f t="shared" si="190"/>
        <v>-</v>
      </c>
    </row>
    <row r="964" spans="1:6" ht="22.8" x14ac:dyDescent="0.2">
      <c r="A964" s="53" t="s">
        <v>1907</v>
      </c>
      <c r="B964" s="232" t="s">
        <v>1908</v>
      </c>
      <c r="C964" s="50" t="s">
        <v>1907</v>
      </c>
      <c r="D964" s="242">
        <v>0</v>
      </c>
      <c r="E964" s="242">
        <v>0</v>
      </c>
      <c r="F964" s="52" t="str">
        <f t="shared" si="190"/>
        <v>-</v>
      </c>
    </row>
    <row r="965" spans="1:6" ht="22.8"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2.8"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31916.61</v>
      </c>
      <c r="E968" s="242">
        <v>10.67</v>
      </c>
      <c r="F968" s="52">
        <f t="shared" si="190"/>
        <v>3.3430868754545047E-2</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12" x14ac:dyDescent="0.2">
      <c r="A976" s="53">
        <v>54751</v>
      </c>
      <c r="B976" s="85" t="s">
        <v>1931</v>
      </c>
      <c r="C976" s="50" t="s">
        <v>1932</v>
      </c>
      <c r="D976" s="242">
        <v>0</v>
      </c>
      <c r="E976" s="242">
        <v>0</v>
      </c>
      <c r="F976" s="52" t="str">
        <f t="shared" si="190"/>
        <v>-</v>
      </c>
    </row>
    <row r="977" spans="1:6" ht="12" x14ac:dyDescent="0.2">
      <c r="A977" s="53">
        <v>54752</v>
      </c>
      <c r="B977" s="85" t="s">
        <v>1933</v>
      </c>
      <c r="C977" s="50" t="s">
        <v>1934</v>
      </c>
      <c r="D977" s="242">
        <v>0</v>
      </c>
      <c r="E977" s="242">
        <v>0</v>
      </c>
      <c r="F977" s="52" t="str">
        <f t="shared" si="190"/>
        <v>-</v>
      </c>
    </row>
    <row r="978" spans="1:6" ht="22.8" x14ac:dyDescent="0.2">
      <c r="A978" s="53">
        <v>54761</v>
      </c>
      <c r="B978" s="85" t="s">
        <v>1935</v>
      </c>
      <c r="C978" s="50" t="s">
        <v>1936</v>
      </c>
      <c r="D978" s="242">
        <v>0</v>
      </c>
      <c r="E978" s="242">
        <v>0</v>
      </c>
      <c r="F978" s="52" t="str">
        <f t="shared" si="190"/>
        <v>-</v>
      </c>
    </row>
    <row r="979" spans="1:6" ht="22.8" x14ac:dyDescent="0.2">
      <c r="A979" s="53">
        <v>54762</v>
      </c>
      <c r="B979" s="85" t="s">
        <v>1937</v>
      </c>
      <c r="C979" s="50" t="s">
        <v>1938</v>
      </c>
      <c r="D979" s="242">
        <v>0</v>
      </c>
      <c r="E979" s="242">
        <v>0</v>
      </c>
      <c r="F979" s="52" t="str">
        <f t="shared" si="190"/>
        <v>-</v>
      </c>
    </row>
    <row r="980" spans="1:6" ht="22.8" x14ac:dyDescent="0.2">
      <c r="A980" s="53">
        <v>54771</v>
      </c>
      <c r="B980" s="85" t="s">
        <v>1939</v>
      </c>
      <c r="C980" s="50" t="s">
        <v>1940</v>
      </c>
      <c r="D980" s="242">
        <v>0</v>
      </c>
      <c r="E980" s="242">
        <v>0</v>
      </c>
      <c r="F980" s="52" t="str">
        <f t="shared" ref="F980:F982" si="191">IF(D980&lt;&gt;0,IF(E980/D980&gt;=100,"&gt;&gt;100",E980/D980*100),"-")</f>
        <v>-</v>
      </c>
    </row>
    <row r="981" spans="1:6" ht="22.8" x14ac:dyDescent="0.2">
      <c r="A981" s="53">
        <v>54772</v>
      </c>
      <c r="B981" s="85" t="s">
        <v>1941</v>
      </c>
      <c r="C981" s="50" t="s">
        <v>1942</v>
      </c>
      <c r="D981" s="242">
        <v>0</v>
      </c>
      <c r="E981" s="242">
        <v>0</v>
      </c>
      <c r="F981" s="52" t="str">
        <f t="shared" si="191"/>
        <v>-</v>
      </c>
    </row>
    <row r="982" spans="1:6" ht="22.8" x14ac:dyDescent="0.2">
      <c r="A982" s="55">
        <v>55312</v>
      </c>
      <c r="B982" s="233" t="s">
        <v>1943</v>
      </c>
      <c r="C982" s="56" t="s">
        <v>1944</v>
      </c>
      <c r="D982" s="243">
        <v>0</v>
      </c>
      <c r="E982" s="243">
        <v>0</v>
      </c>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v>0</v>
      </c>
      <c r="F985" s="63" t="str">
        <f t="shared" ref="F985:F992" si="192">IF(D985&lt;&gt;0,IF(E985/D985&gt;=100,"&gt;&gt;100",E985/D985*100),"-")</f>
        <v>-</v>
      </c>
    </row>
    <row r="986" spans="1:6" ht="12" x14ac:dyDescent="0.2">
      <c r="A986" s="53" t="s">
        <v>1952</v>
      </c>
      <c r="B986" s="85" t="s">
        <v>1953</v>
      </c>
      <c r="C986" s="50" t="s">
        <v>1952</v>
      </c>
      <c r="D986" s="245">
        <v>0</v>
      </c>
      <c r="E986" s="245">
        <v>0</v>
      </c>
      <c r="F986" s="52" t="str">
        <f t="shared" si="192"/>
        <v>-</v>
      </c>
    </row>
    <row r="987" spans="1:6" ht="22.8" x14ac:dyDescent="0.2">
      <c r="A987" s="53" t="s">
        <v>1954</v>
      </c>
      <c r="B987" s="85" t="s">
        <v>1955</v>
      </c>
      <c r="C987" s="50" t="s">
        <v>1954</v>
      </c>
      <c r="D987" s="245">
        <v>84030.94</v>
      </c>
      <c r="E987" s="245">
        <v>39422.629999999997</v>
      </c>
      <c r="F987" s="52">
        <f t="shared" si="192"/>
        <v>46.914422235428994</v>
      </c>
    </row>
    <row r="988" spans="1:6" ht="22.8"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2.8"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17" workbookViewId="0">
      <selection activeCell="E250" sqref="E250"/>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30293954</v>
      </c>
      <c r="E6" s="229">
        <f t="shared" si="0"/>
        <v>35484096.530000001</v>
      </c>
      <c r="F6" s="230">
        <f t="shared" ref="F6:F260" si="1">IF(D6&gt;0,IF(E6/D6&gt;=100,"&gt;&gt;100",E6/D6*100),"-")</f>
        <v>117.1326018716474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27970410.5</v>
      </c>
      <c r="E7" s="104">
        <f t="shared" si="2"/>
        <v>30481265.690000001</v>
      </c>
      <c r="F7" s="93">
        <f t="shared" si="1"/>
        <v>108.97682638586946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9440709.0299999993</v>
      </c>
      <c r="E8" s="104">
        <f>E9+E10-E11</f>
        <v>10425801.43</v>
      </c>
      <c r="F8" s="93">
        <f t="shared" si="1"/>
        <v>110.43451712016167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9440709.0299999993</v>
      </c>
      <c r="E9" s="247">
        <v>10343858.26</v>
      </c>
      <c r="F9" s="93">
        <f t="shared" si="1"/>
        <v>109.5665402580467</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22638.89</v>
      </c>
      <c r="E10" s="247">
        <v>104626.39</v>
      </c>
      <c r="F10" s="93">
        <f t="shared" si="1"/>
        <v>462.15335645873097</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22638.89</v>
      </c>
      <c r="E11" s="247">
        <v>22683.22</v>
      </c>
      <c r="F11" s="93">
        <f t="shared" si="1"/>
        <v>100.19581348732206</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18524995</v>
      </c>
      <c r="E12" s="104">
        <f t="shared" si="3"/>
        <v>20050757.790000003</v>
      </c>
      <c r="F12" s="93">
        <f t="shared" si="1"/>
        <v>108.23623860627225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17007301.5</v>
      </c>
      <c r="E13" s="104">
        <f t="shared" si="4"/>
        <v>18440336.340000004</v>
      </c>
      <c r="F13" s="93">
        <f t="shared" si="1"/>
        <v>108.4259977398531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730300.72</v>
      </c>
      <c r="E14" s="247">
        <v>730300.73</v>
      </c>
      <c r="F14" s="93">
        <f t="shared" si="1"/>
        <v>100.00000136929894</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12553130.949999999</v>
      </c>
      <c r="E15" s="247">
        <v>12929566.77</v>
      </c>
      <c r="F15" s="93">
        <f t="shared" si="1"/>
        <v>102.99874048553602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2198138.73</v>
      </c>
      <c r="E16" s="247">
        <v>2198138.73</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6981317.3200000003</v>
      </c>
      <c r="E17" s="247">
        <v>8626498.1199999992</v>
      </c>
      <c r="F17" s="93">
        <f t="shared" si="1"/>
        <v>123.56547804075461</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5455586.2199999997</v>
      </c>
      <c r="E18" s="247">
        <v>6044168.0099999998</v>
      </c>
      <c r="F18" s="93">
        <f t="shared" si="1"/>
        <v>110.7886076081481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673024.06999999983</v>
      </c>
      <c r="E19" s="104">
        <f t="shared" si="5"/>
        <v>785577.87999999989</v>
      </c>
      <c r="F19" s="93">
        <f t="shared" si="1"/>
        <v>116.72359355587388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533974</v>
      </c>
      <c r="E20" s="247">
        <v>546486.6</v>
      </c>
      <c r="F20" s="93">
        <f t="shared" si="1"/>
        <v>102.34329761374148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20865.47</v>
      </c>
      <c r="E21" s="247">
        <v>20821.95</v>
      </c>
      <c r="F21" s="93">
        <f t="shared" si="1"/>
        <v>99.791425738313109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231743.96</v>
      </c>
      <c r="E22" s="247">
        <v>234220.51</v>
      </c>
      <c r="F22" s="93">
        <f t="shared" si="1"/>
        <v>101.06865784117956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427.71</v>
      </c>
      <c r="E24" s="247">
        <v>427.7</v>
      </c>
      <c r="F24" s="93">
        <f t="shared" si="1"/>
        <v>99.997661967220779</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919056.46</v>
      </c>
      <c r="E26" s="247">
        <v>1322881.2</v>
      </c>
      <c r="F26" s="93">
        <f t="shared" si="1"/>
        <v>143.93905680179867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1033043.53</v>
      </c>
      <c r="E28" s="247">
        <v>1339260.08</v>
      </c>
      <c r="F28" s="93">
        <f t="shared" si="1"/>
        <v>129.64217296825817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194585.42999999993</v>
      </c>
      <c r="E29" s="104">
        <f t="shared" si="6"/>
        <v>178610.60000000003</v>
      </c>
      <c r="F29" s="93">
        <f t="shared" si="1"/>
        <v>91.790325719659521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624365.18999999994</v>
      </c>
      <c r="E30" s="247">
        <v>650223.67000000004</v>
      </c>
      <c r="F30" s="93">
        <f t="shared" si="1"/>
        <v>104.14156336934801</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429779.76</v>
      </c>
      <c r="E34" s="247">
        <v>471613.07</v>
      </c>
      <c r="F34" s="93">
        <f t="shared" si="1"/>
        <v>109.73366219014129</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231054.38</v>
      </c>
      <c r="E35" s="104">
        <f t="shared" si="7"/>
        <v>248148.36</v>
      </c>
      <c r="F35" s="93">
        <f t="shared" si="1"/>
        <v>107.39824971073908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460315.19</v>
      </c>
      <c r="E36" s="247">
        <v>491597.41</v>
      </c>
      <c r="F36" s="93">
        <f t="shared" si="1"/>
        <v>106.79582613817284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85001.91</v>
      </c>
      <c r="E37" s="247">
        <v>85001.919999999998</v>
      </c>
      <c r="F37" s="93">
        <f t="shared" si="1"/>
        <v>100.00001176444154</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126581.68</v>
      </c>
      <c r="E38" s="247">
        <v>149225.41</v>
      </c>
      <c r="F38" s="93">
        <f t="shared" si="1"/>
        <v>117.88863127744868</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440844.4</v>
      </c>
      <c r="E40" s="247">
        <v>477676.38</v>
      </c>
      <c r="F40" s="93">
        <f t="shared" si="1"/>
        <v>108.35487078887698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4697.3799999999992</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5751.9</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1054.52</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419029.62000000011</v>
      </c>
      <c r="E45" s="104">
        <f t="shared" si="9"/>
        <v>393387.23</v>
      </c>
      <c r="F45" s="93">
        <f t="shared" si="1"/>
        <v>93.880530450329474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13197.62</v>
      </c>
      <c r="E47" s="247">
        <v>13197.63</v>
      </c>
      <c r="F47" s="93">
        <f t="shared" si="1"/>
        <v>100.00007577123753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3530433.27</v>
      </c>
      <c r="E49" s="247">
        <v>3715255.93</v>
      </c>
      <c r="F49" s="93">
        <f t="shared" si="1"/>
        <v>105.23512684889241</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3124601.27</v>
      </c>
      <c r="E50" s="247">
        <v>3335066.33</v>
      </c>
      <c r="F50" s="93">
        <f t="shared" si="1"/>
        <v>106.73574135748846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470279.61</v>
      </c>
      <c r="E54" s="247">
        <v>480543.06</v>
      </c>
      <c r="F54" s="93">
        <f t="shared" si="1"/>
        <v>102.18241441511786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470279.61</v>
      </c>
      <c r="E55" s="247">
        <v>480543.06</v>
      </c>
      <c r="F55" s="93">
        <f t="shared" si="1"/>
        <v>102.18241441511786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4706.47</v>
      </c>
      <c r="E56" s="104">
        <f t="shared" si="11"/>
        <v>4706.47</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4706.47</v>
      </c>
      <c r="E57" s="247">
        <v>4706.47</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2323543.5</v>
      </c>
      <c r="E68" s="104">
        <f t="shared" si="13"/>
        <v>5002830.84</v>
      </c>
      <c r="F68" s="93">
        <f t="shared" si="1"/>
        <v>215.31040154832479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71678.740000000005</v>
      </c>
      <c r="E69" s="104">
        <f t="shared" si="14"/>
        <v>81850.92</v>
      </c>
      <c r="F69" s="93">
        <f t="shared" si="1"/>
        <v>114.19134878766005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71582.710000000006</v>
      </c>
      <c r="E70" s="104">
        <f t="shared" si="15"/>
        <v>81717.63</v>
      </c>
      <c r="F70" s="93">
        <f t="shared" si="1"/>
        <v>114.15833516222003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71582.710000000006</v>
      </c>
      <c r="E72" s="247">
        <v>81717.63</v>
      </c>
      <c r="F72" s="93">
        <f t="shared" si="1"/>
        <v>114.15833516222003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96.03</v>
      </c>
      <c r="E76" s="247">
        <v>133.29</v>
      </c>
      <c r="F76" s="93">
        <f t="shared" si="1"/>
        <v>138.8003748828491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67095.760000000009</v>
      </c>
      <c r="E78" s="104">
        <f>E79+SUM(E82:E84)-E85+E86</f>
        <v>53820.869999999995</v>
      </c>
      <c r="F78" s="93">
        <f t="shared" si="1"/>
        <v>80.215009115330076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2613.16</v>
      </c>
      <c r="E83" s="247">
        <v>2513.6999999999998</v>
      </c>
      <c r="F83" s="93">
        <f t="shared" si="1"/>
        <v>96.193880206340211</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2755.52</v>
      </c>
      <c r="E84" s="247">
        <v>2722.08</v>
      </c>
      <c r="F84" s="93">
        <f t="shared" si="1"/>
        <v>98.786435954012305</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61727.08</v>
      </c>
      <c r="E86" s="247">
        <v>48585.09</v>
      </c>
      <c r="F86" s="93">
        <f t="shared" si="1"/>
        <v>78.709522627670054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3650.23</v>
      </c>
      <c r="E87" s="104">
        <f t="shared" si="17"/>
        <v>3650.23</v>
      </c>
      <c r="F87" s="93">
        <f t="shared" si="1"/>
        <v>100</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3650.23</v>
      </c>
      <c r="E88" s="104">
        <f t="shared" si="18"/>
        <v>3650.23</v>
      </c>
      <c r="F88" s="93">
        <f t="shared" si="1"/>
        <v>100</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3650.23</v>
      </c>
      <c r="E94" s="247">
        <v>3650.23</v>
      </c>
      <c r="F94" s="93">
        <f t="shared" si="1"/>
        <v>100</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914964.5</v>
      </c>
      <c r="E134" s="104">
        <f t="shared" si="23"/>
        <v>914964.5</v>
      </c>
      <c r="F134" s="93">
        <f t="shared" si="1"/>
        <v>100</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914964.5</v>
      </c>
      <c r="E135" s="104">
        <f t="shared" si="24"/>
        <v>914964.5</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914964.5</v>
      </c>
      <c r="E139" s="247">
        <v>914964.5</v>
      </c>
      <c r="F139" s="93">
        <f t="shared" si="1"/>
        <v>100</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1157187.0499999998</v>
      </c>
      <c r="E146" s="104">
        <f t="shared" si="26"/>
        <v>2069937.5999999996</v>
      </c>
      <c r="F146" s="93">
        <f t="shared" si="1"/>
        <v>178.87666475355041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543158.26</v>
      </c>
      <c r="E147" s="247">
        <v>555568.31999999995</v>
      </c>
      <c r="F147" s="93">
        <f t="shared" si="1"/>
        <v>102.28479633173579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966658.53</v>
      </c>
      <c r="E158" s="247">
        <v>1231881.51</v>
      </c>
      <c r="F158" s="93">
        <f t="shared" si="1"/>
        <v>127.43709094461721</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v>1848696.15</v>
      </c>
      <c r="E159" s="247">
        <v>2614822.84</v>
      </c>
      <c r="F159" s="93">
        <f t="shared" si="1"/>
        <v>141.44146078304971</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v>189602.48</v>
      </c>
      <c r="E160" s="247">
        <v>196768.39</v>
      </c>
      <c r="F160" s="93">
        <f t="shared" si="1"/>
        <v>103.77943896092499</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166</v>
      </c>
      <c r="E162" s="247">
        <v>166</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2391094.37</v>
      </c>
      <c r="E163" s="247">
        <v>2529269.46</v>
      </c>
      <c r="F163" s="93">
        <f t="shared" si="1"/>
        <v>105.7787384610838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108967.21999999999</v>
      </c>
      <c r="E164" s="104">
        <f t="shared" si="28"/>
        <v>1878606.7200000002</v>
      </c>
      <c r="F164" s="93">
        <f t="shared" si="1"/>
        <v>1724.0108722604837</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106261.29</v>
      </c>
      <c r="E165" s="247">
        <v>1862455.62</v>
      </c>
      <c r="F165" s="93">
        <f t="shared" si="1"/>
        <v>1752.7131658198393</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2705.93</v>
      </c>
      <c r="E166" s="247">
        <v>16151.1</v>
      </c>
      <c r="F166" s="93">
        <f t="shared" si="1"/>
        <v>596.87796801838931</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30293954</v>
      </c>
      <c r="E175" s="104">
        <f t="shared" si="30"/>
        <v>35484096.530000001</v>
      </c>
      <c r="F175" s="93">
        <f t="shared" si="1"/>
        <v>117.1326018716474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7129786</v>
      </c>
      <c r="E176" s="104">
        <f t="shared" si="31"/>
        <v>7295561.25</v>
      </c>
      <c r="F176" s="93">
        <f t="shared" si="1"/>
        <v>102.32510835528583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1354166.77</v>
      </c>
      <c r="E177" s="104">
        <f t="shared" si="32"/>
        <v>1165409.97</v>
      </c>
      <c r="F177" s="93">
        <f t="shared" si="1"/>
        <v>86.06103737134238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166237.69</v>
      </c>
      <c r="E178" s="247">
        <v>193820.84</v>
      </c>
      <c r="F178" s="93">
        <f t="shared" si="1"/>
        <v>116.59259702177044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972763.42</v>
      </c>
      <c r="E179" s="247">
        <v>613719.05000000005</v>
      </c>
      <c r="F179" s="93">
        <f t="shared" si="1"/>
        <v>63.090268135288227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48263.39</v>
      </c>
      <c r="E180" s="104">
        <f t="shared" si="33"/>
        <v>40608.869999999995</v>
      </c>
      <c r="F180" s="93">
        <f t="shared" si="1"/>
        <v>84.140111169149108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9126.09</v>
      </c>
      <c r="E182" s="247">
        <v>4010.92</v>
      </c>
      <c r="F182" s="93">
        <f t="shared" si="1"/>
        <v>43.95003774891547</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39137.300000000003</v>
      </c>
      <c r="E183" s="247">
        <v>36597.949999999997</v>
      </c>
      <c r="F183" s="93">
        <f t="shared" si="1"/>
        <v>93.511688338234862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49478.02</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27051.919999999998</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67664.820000000007</v>
      </c>
      <c r="E187" s="247">
        <v>58042.94</v>
      </c>
      <c r="F187" s="93">
        <f t="shared" si="1"/>
        <v>85.780084835812758</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99237.45</v>
      </c>
      <c r="E188" s="247">
        <v>182688.33</v>
      </c>
      <c r="F188" s="93">
        <f t="shared" si="1"/>
        <v>184.09212449533919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1010026.29</v>
      </c>
      <c r="E189" s="247">
        <v>1132738.8400000001</v>
      </c>
      <c r="F189" s="93">
        <f t="shared" si="1"/>
        <v>112.14944117939743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753079.29</v>
      </c>
      <c r="E190" s="104">
        <f t="shared" si="34"/>
        <v>884382.06</v>
      </c>
      <c r="F190" s="93">
        <f t="shared" si="1"/>
        <v>117.4354509204469</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753079.29</v>
      </c>
      <c r="E191" s="104">
        <f t="shared" si="35"/>
        <v>884382.06</v>
      </c>
      <c r="F191" s="93">
        <f t="shared" si="1"/>
        <v>117.4354509204469</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753079.29</v>
      </c>
      <c r="E194" s="247">
        <v>884382.06</v>
      </c>
      <c r="F194" s="93">
        <f t="shared" si="1"/>
        <v>117.4354509204469</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4012513.65</v>
      </c>
      <c r="E206" s="104">
        <f t="shared" si="37"/>
        <v>4113030.38</v>
      </c>
      <c r="F206" s="93">
        <f t="shared" si="1"/>
        <v>102.50508132227787</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4012513.65</v>
      </c>
      <c r="E207" s="104">
        <f t="shared" si="38"/>
        <v>4113030.38</v>
      </c>
      <c r="F207" s="93">
        <f t="shared" si="1"/>
        <v>102.50508132227787</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507465</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3988829.56</v>
      </c>
      <c r="E212" s="247">
        <v>3542468</v>
      </c>
      <c r="F212" s="93">
        <f t="shared" si="1"/>
        <v>88.809710886719358</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39423.96</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23684.09</v>
      </c>
      <c r="E217" s="247">
        <v>23673.42</v>
      </c>
      <c r="F217" s="93">
        <f t="shared" si="1"/>
        <v>99.954948659627618</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23164168</v>
      </c>
      <c r="E237" s="104">
        <f t="shared" si="41"/>
        <v>28188535.279999997</v>
      </c>
      <c r="F237" s="93">
        <f t="shared" si="1"/>
        <v>121.69025574326693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24983725.989999998</v>
      </c>
      <c r="E238" s="104">
        <f t="shared" si="42"/>
        <v>27357624.399999999</v>
      </c>
      <c r="F238" s="93">
        <f t="shared" si="1"/>
        <v>109.50177892180766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28891679.68</v>
      </c>
      <c r="E239" s="104">
        <f t="shared" si="43"/>
        <v>31402534.879999999</v>
      </c>
      <c r="F239" s="93">
        <f t="shared" si="1"/>
        <v>108.69058229846746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28891679.68</v>
      </c>
      <c r="E240" s="247">
        <v>31402534.879999999</v>
      </c>
      <c r="F240" s="93">
        <f t="shared" si="1"/>
        <v>108.69058229846746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3907953.69</v>
      </c>
      <c r="E242" s="104">
        <f t="shared" si="44"/>
        <v>4044910.48</v>
      </c>
      <c r="F242" s="93">
        <f t="shared" si="1"/>
        <v>103.50456532661727</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107716.36</v>
      </c>
      <c r="E243" s="247">
        <v>63097.38</v>
      </c>
      <c r="F243" s="93">
        <f t="shared" si="1"/>
        <v>58.577341454909913</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3800237.33</v>
      </c>
      <c r="E244" s="247">
        <v>3981813.1</v>
      </c>
      <c r="F244" s="93">
        <f t="shared" si="1"/>
        <v>104.77801132488744</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-3054428.25</v>
      </c>
      <c r="E245" s="104">
        <f t="shared" si="45"/>
        <v>-3057913.5699999994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5843918.6500000004</v>
      </c>
      <c r="E246" s="104">
        <f t="shared" si="46"/>
        <v>7626651.1299999999</v>
      </c>
      <c r="F246" s="93">
        <f t="shared" si="1"/>
        <v>130.50577167086334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2691609.34</v>
      </c>
      <c r="E247" s="247">
        <v>4296811.72</v>
      </c>
      <c r="F247" s="93">
        <f t="shared" si="1"/>
        <v>159.63727187839228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3152309.31</v>
      </c>
      <c r="E249" s="247">
        <v>3329839.41</v>
      </c>
      <c r="F249" s="93">
        <f t="shared" si="1"/>
        <v>105.63174747594803</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8898346.9000000004</v>
      </c>
      <c r="E250" s="104">
        <f t="shared" si="47"/>
        <v>10684564.699999999</v>
      </c>
      <c r="F250" s="93">
        <f t="shared" si="1"/>
        <v>120.07359142179541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8898346.9000000004</v>
      </c>
      <c r="E252" s="247">
        <v>10684564.699999999</v>
      </c>
      <c r="F252" s="93">
        <f t="shared" si="1"/>
        <v>120.07359142179541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1219653.42</v>
      </c>
      <c r="E255" s="247">
        <v>2090491.27</v>
      </c>
      <c r="F255" s="93">
        <f t="shared" si="1"/>
        <v>171.40043521544015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15216.84</v>
      </c>
      <c r="E256" s="247">
        <v>1798333.18</v>
      </c>
      <c r="F256" s="93" t="str">
        <f t="shared" si="1"/>
        <v>&gt;&gt;100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9676623.0299999993</v>
      </c>
      <c r="E259" s="104">
        <f t="shared" si="49"/>
        <v>8550843.3300000001</v>
      </c>
      <c r="F259" s="93">
        <f t="shared" si="1"/>
        <v>88.365985773034723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9676623.0299999993</v>
      </c>
      <c r="E260" s="248">
        <v>8550843.3300000001</v>
      </c>
      <c r="F260" s="97">
        <f t="shared" si="1"/>
        <v>88.365985773034723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3650.23</v>
      </c>
      <c r="E262" s="247">
        <v>3650.23</v>
      </c>
      <c r="F262" s="93">
        <f t="shared" ref="F262:F322" si="50">IF(D262&gt;0,IF(E262/D262&gt;=100,"&gt;&gt;100",E262/D262*100),"-")</f>
        <v>100</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3225998.87</v>
      </c>
      <c r="E264" s="247">
        <v>4165577.44</v>
      </c>
      <c r="F264" s="93">
        <f t="shared" si="50"/>
        <v>129.12519836065536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322282.55</v>
      </c>
      <c r="E265" s="247">
        <v>433629.62</v>
      </c>
      <c r="F265" s="93">
        <f t="shared" si="50"/>
        <v>134.54951873751776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87843.96</v>
      </c>
      <c r="E266" s="247">
        <v>85678.31</v>
      </c>
      <c r="F266" s="93">
        <f t="shared" si="50"/>
        <v>97.534662599454748</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21123.26</v>
      </c>
      <c r="E267" s="247">
        <v>1792928.41</v>
      </c>
      <c r="F267" s="93">
        <f t="shared" si="50"/>
        <v>8487.9342014442864</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4655.93</v>
      </c>
      <c r="E268" s="247">
        <v>5188.58</v>
      </c>
      <c r="F268" s="93">
        <f t="shared" si="50"/>
        <v>111.44024931646308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49547.99</v>
      </c>
      <c r="E269" s="247">
        <v>42539.16</v>
      </c>
      <c r="F269" s="93">
        <f t="shared" si="50"/>
        <v>85.854461502878337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7523.16</v>
      </c>
      <c r="E271" s="247">
        <v>857.35</v>
      </c>
      <c r="F271" s="93">
        <f t="shared" si="50"/>
        <v>11.396142046693146</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898040.61</v>
      </c>
      <c r="E287" s="247">
        <v>751283.45</v>
      </c>
      <c r="F287" s="93">
        <f t="shared" si="50"/>
        <v>83.658070874990827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456126.16</v>
      </c>
      <c r="E288" s="247">
        <v>414126.52</v>
      </c>
      <c r="F288" s="93">
        <f t="shared" si="50"/>
        <v>90.792100150537308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487700.15</v>
      </c>
      <c r="E289" s="247">
        <v>748045.95</v>
      </c>
      <c r="F289" s="93">
        <f t="shared" si="50"/>
        <v>153.38234979013231</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522326.14</v>
      </c>
      <c r="E290" s="247">
        <v>384692.89</v>
      </c>
      <c r="F290" s="93">
        <f t="shared" si="50"/>
        <v>73.649940246145832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753079.29</v>
      </c>
      <c r="E292" s="247">
        <v>884382.06</v>
      </c>
      <c r="F292" s="93">
        <f t="shared" si="50"/>
        <v>117.4354509204469</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84030.94</v>
      </c>
      <c r="E293" s="247">
        <v>4113030.38</v>
      </c>
      <c r="F293" s="93">
        <f t="shared" si="50"/>
        <v>4894.6618709727627</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3928482.71</v>
      </c>
      <c r="E294" s="247">
        <v>0</v>
      </c>
      <c r="F294" s="93">
        <f t="shared" si="50"/>
        <v>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51187.48</v>
      </c>
      <c r="E297" s="247">
        <v>109081.08</v>
      </c>
      <c r="F297" s="93">
        <f t="shared" si="50"/>
        <v>213.10109425195378</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5530.5</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26131.54</v>
      </c>
      <c r="E299" s="247">
        <v>57866.09</v>
      </c>
      <c r="F299" s="93">
        <f t="shared" si="50"/>
        <v>221.44156065811654</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D132" sqref="D13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3837732.03</v>
      </c>
      <c r="E5" s="79">
        <f t="shared" si="0"/>
        <v>5257144.5</v>
      </c>
      <c r="F5" s="80">
        <f t="shared" ref="F5:F141" si="1">IF(D5&gt;0,IF(E5/D5&gt;=100,"&gt;&gt;100",E5/D5*100),"-")</f>
        <v>136.98571080274201</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3371073.1799999997</v>
      </c>
      <c r="E6" s="81">
        <f t="shared" si="2"/>
        <v>4927765.83</v>
      </c>
      <c r="F6" s="63">
        <f t="shared" si="1"/>
        <v>146.17795481971709</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523628.34</v>
      </c>
      <c r="E7" s="249">
        <v>1149648.19</v>
      </c>
      <c r="F7" s="63">
        <f t="shared" si="1"/>
        <v>219.55423382928433</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2847444.84</v>
      </c>
      <c r="E8" s="249">
        <v>3778117.64</v>
      </c>
      <c r="F8" s="63">
        <f t="shared" si="1"/>
        <v>132.68448915765478</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430160.08</v>
      </c>
      <c r="E13" s="81">
        <f t="shared" si="4"/>
        <v>0</v>
      </c>
      <c r="F13" s="63">
        <f t="shared" si="1"/>
        <v>0</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430160.08</v>
      </c>
      <c r="E16" s="249">
        <v>0</v>
      </c>
      <c r="F16" s="63">
        <f t="shared" si="1"/>
        <v>0</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36498.769999999997</v>
      </c>
      <c r="E19" s="249">
        <v>329378.67</v>
      </c>
      <c r="F19" s="63">
        <f t="shared" si="1"/>
        <v>902.43772598364274</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558941.79</v>
      </c>
      <c r="E28" s="81">
        <f t="shared" si="6"/>
        <v>630195.88</v>
      </c>
      <c r="F28" s="63">
        <f t="shared" si="1"/>
        <v>112.74803410208423</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558819.75</v>
      </c>
      <c r="E30" s="249">
        <v>630195.88</v>
      </c>
      <c r="F30" s="63">
        <f t="shared" si="1"/>
        <v>112.77265701507508</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122.04</v>
      </c>
      <c r="E34" s="249">
        <v>0</v>
      </c>
      <c r="F34" s="63">
        <f t="shared" si="1"/>
        <v>0</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397162.32999999996</v>
      </c>
      <c r="E35" s="81">
        <f t="shared" si="7"/>
        <v>475078.04</v>
      </c>
      <c r="F35" s="63">
        <f t="shared" si="1"/>
        <v>119.61810174696075</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275750.57</v>
      </c>
      <c r="E54" s="81">
        <f t="shared" si="12"/>
        <v>294039.3</v>
      </c>
      <c r="F54" s="63">
        <f t="shared" si="1"/>
        <v>106.63234531119916</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275750.57</v>
      </c>
      <c r="E55" s="249">
        <v>294039.3</v>
      </c>
      <c r="F55" s="63">
        <f t="shared" si="1"/>
        <v>106.63234531119916</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16590.349999999999</v>
      </c>
      <c r="E61" s="81">
        <f t="shared" si="13"/>
        <v>39850</v>
      </c>
      <c r="F61" s="63">
        <f t="shared" si="1"/>
        <v>240.19987522867211</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16590.349999999999</v>
      </c>
      <c r="E64" s="249">
        <v>39850</v>
      </c>
      <c r="F64" s="63">
        <f t="shared" si="1"/>
        <v>240.19987522867211</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104821.41</v>
      </c>
      <c r="E74" s="249">
        <v>141188.74</v>
      </c>
      <c r="F74" s="63">
        <f t="shared" si="1"/>
        <v>134.69456287603839</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517643.65</v>
      </c>
      <c r="E75" s="81">
        <f t="shared" si="15"/>
        <v>1204241.6000000001</v>
      </c>
      <c r="F75" s="63">
        <f t="shared" si="1"/>
        <v>232.63911379961871</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245617.75</v>
      </c>
      <c r="E76" s="249">
        <v>341667.5</v>
      </c>
      <c r="F76" s="63">
        <f t="shared" si="1"/>
        <v>139.10537817401226</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49751.78</v>
      </c>
      <c r="E77" s="249">
        <v>51838.23</v>
      </c>
      <c r="F77" s="63">
        <f t="shared" si="1"/>
        <v>104.19371930009341</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26463.26</v>
      </c>
      <c r="E78" s="249">
        <v>0</v>
      </c>
      <c r="F78" s="63">
        <f t="shared" si="1"/>
        <v>0</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195810.86</v>
      </c>
      <c r="E81" s="249">
        <v>810735.87</v>
      </c>
      <c r="F81" s="63">
        <f t="shared" si="1"/>
        <v>414.0402988884274</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713872.25</v>
      </c>
      <c r="E82" s="81">
        <f t="shared" si="16"/>
        <v>738502.38000000012</v>
      </c>
      <c r="F82" s="63">
        <f t="shared" si="1"/>
        <v>103.45021535715951</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271655.34000000003</v>
      </c>
      <c r="E83" s="249">
        <v>184822.66</v>
      </c>
      <c r="F83" s="63">
        <f t="shared" si="1"/>
        <v>68.03571761188276</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104264.01</v>
      </c>
      <c r="E84" s="249">
        <v>403149.22</v>
      </c>
      <c r="F84" s="63">
        <f t="shared" si="1"/>
        <v>386.66191718503825</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75895.28</v>
      </c>
      <c r="E85" s="249">
        <v>64369.94</v>
      </c>
      <c r="F85" s="63">
        <f t="shared" si="1"/>
        <v>84.81415445071157</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262057.62</v>
      </c>
      <c r="E86" s="249">
        <v>86160.56</v>
      </c>
      <c r="F86" s="63">
        <f t="shared" si="1"/>
        <v>32.878479168054717</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15183.890000000001</v>
      </c>
      <c r="E89" s="81">
        <f t="shared" si="17"/>
        <v>15426.83</v>
      </c>
      <c r="F89" s="63">
        <f t="shared" si="1"/>
        <v>101.59998524752221</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14520.28</v>
      </c>
      <c r="E104" s="249">
        <v>14726.83</v>
      </c>
      <c r="F104" s="63">
        <f t="shared" si="1"/>
        <v>101.42249323015808</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663.61</v>
      </c>
      <c r="E105" s="249">
        <v>700</v>
      </c>
      <c r="F105" s="63">
        <f t="shared" si="1"/>
        <v>105.48364250086648</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554751.64</v>
      </c>
      <c r="E107" s="81">
        <f t="shared" si="21"/>
        <v>712169.27</v>
      </c>
      <c r="F107" s="63">
        <f t="shared" si="1"/>
        <v>128.37623517435659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205706.95</v>
      </c>
      <c r="E108" s="249">
        <v>199085</v>
      </c>
      <c r="F108" s="63">
        <f t="shared" si="1"/>
        <v>96.78088173491463</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343735.78</v>
      </c>
      <c r="E109" s="249">
        <v>493336.83</v>
      </c>
      <c r="F109" s="63">
        <f t="shared" si="1"/>
        <v>143.52210584536763</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5308.91</v>
      </c>
      <c r="E113" s="249">
        <v>19747.439999999999</v>
      </c>
      <c r="F113" s="63">
        <f t="shared" si="1"/>
        <v>371.96788041236334</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1002717.21</v>
      </c>
      <c r="E114" s="81">
        <f t="shared" si="22"/>
        <v>1147038.1000000001</v>
      </c>
      <c r="F114" s="63">
        <f t="shared" si="1"/>
        <v>114.39298025013454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884885.9</v>
      </c>
      <c r="E115" s="81">
        <f t="shared" si="23"/>
        <v>1147038.1000000001</v>
      </c>
      <c r="F115" s="63">
        <f t="shared" si="1"/>
        <v>129.62553703251461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884885.9</v>
      </c>
      <c r="E116" s="249">
        <v>1147038.1000000001</v>
      </c>
      <c r="F116" s="63">
        <f t="shared" si="1"/>
        <v>129.62553703251461</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117831.31</v>
      </c>
      <c r="E122" s="81">
        <f t="shared" si="25"/>
        <v>0</v>
      </c>
      <c r="F122" s="63">
        <f t="shared" si="1"/>
        <v>0</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117831.31</v>
      </c>
      <c r="E123" s="249">
        <v>0</v>
      </c>
      <c r="F123" s="63">
        <f t="shared" si="1"/>
        <v>0</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269317.95</v>
      </c>
      <c r="E129" s="81">
        <f t="shared" si="26"/>
        <v>376406.64</v>
      </c>
      <c r="F129" s="63">
        <f t="shared" si="1"/>
        <v>139.76292334023782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179566.21</v>
      </c>
      <c r="E138" s="249">
        <v>262578.07</v>
      </c>
      <c r="F138" s="63">
        <f t="shared" si="1"/>
        <v>146.22910958581795</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89751.74</v>
      </c>
      <c r="E140" s="249">
        <v>113828.57</v>
      </c>
      <c r="F140" s="63">
        <f t="shared" si="1"/>
        <v>126.82603145075517</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7867322.7400000002</v>
      </c>
      <c r="E141" s="106">
        <f t="shared" si="28"/>
        <v>10556203.24</v>
      </c>
      <c r="F141" s="82">
        <f t="shared" si="1"/>
        <v>134.17783391964926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5" workbookViewId="0">
      <selection activeCell="A2" sqref="A2:E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186054.36</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186054.36</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186054.36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v>186054.36</v>
      </c>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6" workbookViewId="0">
      <selection activeCell="D43" sqref="D43"/>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7129786.4800000004</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13015198.15</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5">
      <c r="A8" s="114" t="s">
        <v>35</v>
      </c>
      <c r="B8" s="115" t="s">
        <v>2867</v>
      </c>
      <c r="C8" s="186" t="s">
        <v>2868</v>
      </c>
      <c r="D8" s="40">
        <f>SUM(D9:D16)</f>
        <v>7378551.8499999996</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2169626.9300000002</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3641047.77</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118876.02</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v>49478.02</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403259.25</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8027</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988236.86</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3203924.7</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2432721.6</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1126799.8</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1305921.8</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12849423.379999997</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35</v>
      </c>
      <c r="B26" s="115" t="s">
        <v>2898</v>
      </c>
      <c r="C26" s="186" t="s">
        <v>2899</v>
      </c>
      <c r="D26" s="40">
        <f>SUM(D27:D34)</f>
        <v>7567308.9799999986</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2142043.9</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4000092.38</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126530.51</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376207.33</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17648.88</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904785.98</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3081212.3</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2200902.1</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995497.03</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1205405.07</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7295561.2500000056</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1399928.1400000001</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35</v>
      </c>
      <c r="B49" s="166" t="s">
        <v>2931</v>
      </c>
      <c r="C49" s="186" t="s">
        <v>2932</v>
      </c>
      <c r="D49" s="40">
        <f>D50+D55+D60+D65+D70+D75+D80+D85</f>
        <v>658278.10000000009</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344388.18</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152169.35999999999</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85021.54</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28293.9</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78903.38</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11052</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4973.8900000000003</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6.7</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6071.41</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49478.02</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49478.02</v>
      </c>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8915.27</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3551.92</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934.25</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4429.1000000000004</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58905.64</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58905.64</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185538.99</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56261.09</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129277.9</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741650.04</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338785.64</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398215.28</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111.99</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4537.13</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5895633.1100000003</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35</v>
      </c>
      <c r="B103" s="85" t="s">
        <v>2846</v>
      </c>
      <c r="C103" s="186" t="s">
        <v>2997</v>
      </c>
      <c r="D103" s="254">
        <v>512883.77</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385336.9</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4997412.4400000004</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6</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34215</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6</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Provjera</v>
      </c>
      <c r="C222" s="118" t="s">
        <v>3227</v>
      </c>
      <c r="D222" s="123"/>
      <c r="E222" s="71">
        <f t="shared" si="19"/>
        <v>0</v>
      </c>
      <c r="F222" s="71">
        <f t="shared" si="20"/>
        <v>1</v>
      </c>
      <c r="G222" s="71"/>
      <c r="H222" s="71"/>
      <c r="I222" s="71"/>
      <c r="J222" s="71"/>
      <c r="K222" s="71"/>
      <c r="L222" s="71">
        <f>IF(AND('PR-RAS'!D189&gt;0,'PR-RAS'!D725=0),1,0)</f>
        <v>0</v>
      </c>
      <c r="M222" s="71">
        <f>IF(AND('PR-RAS'!E189&gt;0,'PR-RAS'!E725=0),1,0)</f>
        <v>1</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5">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biograd2</cp:lastModifiedBy>
  <cp:lastPrinted>2024-02-24T07:31:12Z</cp:lastPrinted>
  <dcterms:created xsi:type="dcterms:W3CDTF">2022-04-01T05:14:30Z</dcterms:created>
  <dcterms:modified xsi:type="dcterms:W3CDTF">2024-02-28T09:11:37Z</dcterms:modified>
</cp:coreProperties>
</file>